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8475" windowHeight="5385" tabRatio="602" activeTab="0"/>
  </bookViews>
  <sheets>
    <sheet name="Condensed SCI-30.9.2010" sheetId="1" r:id="rId1"/>
    <sheet name="Condensed IS-30.9.2010" sheetId="2" r:id="rId2"/>
    <sheet name="Condensed BS-30.9.2010" sheetId="3" r:id="rId3"/>
    <sheet name="Condensed Equity-30.9.2010" sheetId="4" r:id="rId4"/>
    <sheet name="KLSE notes-30.9.10" sheetId="5" r:id="rId5"/>
    <sheet name="IFS Notes-30.9.2010" sheetId="6" r:id="rId6"/>
    <sheet name="Condensed CF-30.9.2010" sheetId="7" r:id="rId7"/>
    <sheet name="Sheet1" sheetId="8" r:id="rId8"/>
  </sheets>
  <externalReferences>
    <externalReference r:id="rId11"/>
    <externalReference r:id="rId12"/>
    <externalReference r:id="rId13"/>
    <externalReference r:id="rId14"/>
    <externalReference r:id="rId15"/>
  </externalReferences>
  <definedNames/>
  <calcPr fullCalcOnLoad="1"/>
</workbook>
</file>

<file path=xl/sharedStrings.xml><?xml version="1.0" encoding="utf-8"?>
<sst xmlns="http://schemas.openxmlformats.org/spreadsheetml/2006/main" count="686" uniqueCount="509">
  <si>
    <t>Cumulative</t>
  </si>
  <si>
    <t>QUARTERLY REPORT</t>
  </si>
  <si>
    <t>RM'000</t>
  </si>
  <si>
    <t>(Incorporated in Malaysia)</t>
  </si>
  <si>
    <t>INDIVIDUAL QUARTER</t>
  </si>
  <si>
    <t>CUMULATIVE QUARTERS</t>
  </si>
  <si>
    <t>CURRENT</t>
  </si>
  <si>
    <t>PRECEDING</t>
  </si>
  <si>
    <t xml:space="preserve">PRECEDING </t>
  </si>
  <si>
    <t>YEAR</t>
  </si>
  <si>
    <t>Revenue</t>
  </si>
  <si>
    <t>Operating Profit</t>
  </si>
  <si>
    <t>Depreciation and amortisation</t>
  </si>
  <si>
    <t>Interest income</t>
  </si>
  <si>
    <t>Profit Before Taxation</t>
  </si>
  <si>
    <t>Less: Tax expense</t>
  </si>
  <si>
    <t>Earnings per share:</t>
  </si>
  <si>
    <t xml:space="preserve">  Basic earnings per ordinary shares (sen)</t>
  </si>
  <si>
    <t xml:space="preserve">  Diluted earnings per ordinary shares (sen)</t>
  </si>
  <si>
    <t>NA</t>
  </si>
  <si>
    <t>Note: NA denotes "Not Applicable"</t>
  </si>
  <si>
    <t>At</t>
  </si>
  <si>
    <t>Property, plant and equipment</t>
  </si>
  <si>
    <t>Investment in Associates</t>
  </si>
  <si>
    <t>Intangible assets</t>
  </si>
  <si>
    <t>Current Assets</t>
  </si>
  <si>
    <t xml:space="preserve">   Inventories</t>
  </si>
  <si>
    <t>Current Liabilities</t>
  </si>
  <si>
    <r>
      <t>QL RESOURCES BERHAD</t>
    </r>
    <r>
      <rPr>
        <b/>
        <sz val="12"/>
        <rFont val="Arial"/>
        <family val="2"/>
      </rPr>
      <t xml:space="preserve"> </t>
    </r>
    <r>
      <rPr>
        <b/>
        <vertAlign val="subscript"/>
        <sz val="12"/>
        <rFont val="Arial"/>
        <family val="2"/>
      </rPr>
      <t>(428915-X)</t>
    </r>
  </si>
  <si>
    <t>NOTES TO THE INTERIM FINANCIAL REPORT</t>
  </si>
  <si>
    <t>Basis of preparation</t>
  </si>
  <si>
    <t>Seasonal or cyclical factors</t>
  </si>
  <si>
    <t>Certain segment of the Group's business are affected by cyclical factors.</t>
  </si>
  <si>
    <t xml:space="preserve">The management considers that on a quarter to quarter basis, the demand and/or production of the </t>
  </si>
  <si>
    <t>Group's products for each of the three core activities varies and the variation in each quarters were as follows:</t>
  </si>
  <si>
    <t>(1) marine products manufacturing activities are affected by monsoon in the 4th quarter.</t>
  </si>
  <si>
    <t>(2) crude palm oil milling activities are seasonally affected by monsoon resulting in low crops in the 2nd and 4th quarters.</t>
  </si>
  <si>
    <t>(3) integrated livestock farming activities are not significantly affected in any of the quarters.</t>
  </si>
  <si>
    <t>Unusual items</t>
  </si>
  <si>
    <t>There are no unusual items during the quarter under review.</t>
  </si>
  <si>
    <t>There were no material changes in estimates during the quarter under review.</t>
  </si>
  <si>
    <t>Debts and securities</t>
  </si>
  <si>
    <t>Todate</t>
  </si>
  <si>
    <t>Segmental Information</t>
  </si>
  <si>
    <t>Turnover</t>
  </si>
  <si>
    <t>Profit before tax</t>
  </si>
  <si>
    <t xml:space="preserve">   Marine products manufacturing</t>
  </si>
  <si>
    <t xml:space="preserve">   Integrated Livestock Farming</t>
  </si>
  <si>
    <t xml:space="preserve">   Total</t>
  </si>
  <si>
    <t>The valuations of land and building have been brought forward, without amendment from the previous annual report.</t>
  </si>
  <si>
    <t>Material subsequent Event</t>
  </si>
  <si>
    <t>There were no material events subsequent to the end of current quarter that have not been reflected in the financial statements.</t>
  </si>
  <si>
    <t>Changes in composition of the Group.</t>
  </si>
  <si>
    <t>Changes in Contingent Liabilities</t>
  </si>
  <si>
    <t xml:space="preserve">    Corporate guarantee given to secure </t>
  </si>
  <si>
    <t xml:space="preserve">     banking facilities granted to subsidiaries :</t>
  </si>
  <si>
    <t>RM' million</t>
  </si>
  <si>
    <t>ADDITIONAL INFORMATION REQUIRED BY BURSA MALAYSIA SECURITIES BERHAD'S LISTING REQUIREMENTS.</t>
  </si>
  <si>
    <t>B1</t>
  </si>
  <si>
    <t xml:space="preserve">Current </t>
  </si>
  <si>
    <t>Last year</t>
  </si>
  <si>
    <t>%</t>
  </si>
  <si>
    <t xml:space="preserve">Cumulative </t>
  </si>
  <si>
    <t>quarter</t>
  </si>
  <si>
    <t>corresponding</t>
  </si>
  <si>
    <t>change</t>
  </si>
  <si>
    <t>quarters</t>
  </si>
  <si>
    <t>corresponding quarters</t>
  </si>
  <si>
    <t>last year</t>
  </si>
  <si>
    <t>Sales</t>
  </si>
  <si>
    <t xml:space="preserve">   Marine product manufacturing (MPM)</t>
  </si>
  <si>
    <t xml:space="preserve">   Integrated Livestock Farming (ILF)</t>
  </si>
  <si>
    <t>a.</t>
  </si>
  <si>
    <t>b.</t>
  </si>
  <si>
    <t>c.</t>
  </si>
  <si>
    <t>B2</t>
  </si>
  <si>
    <t>Review of current quarter performance with the preceding quarter.</t>
  </si>
  <si>
    <t xml:space="preserve"> Current quarter</t>
  </si>
  <si>
    <t xml:space="preserve"> Preceding quarter </t>
  </si>
  <si>
    <t>Activities:</t>
  </si>
  <si>
    <t>c</t>
  </si>
  <si>
    <t>B3</t>
  </si>
  <si>
    <t>B4</t>
  </si>
  <si>
    <t>Profit Forecast</t>
  </si>
  <si>
    <t>No profit forecast was published during the period under review.</t>
  </si>
  <si>
    <t>B5</t>
  </si>
  <si>
    <t>Tax expense</t>
  </si>
  <si>
    <t>Current quarter ended</t>
  </si>
  <si>
    <t>Current income tax expense</t>
  </si>
  <si>
    <t>Deferred tax expense</t>
  </si>
  <si>
    <t>The effective tax rate is lower than the statutory rate is mainly due to availability of tax incentives.</t>
  </si>
  <si>
    <t>B6</t>
  </si>
  <si>
    <t>Unquoted investments and properties</t>
  </si>
  <si>
    <t>B7</t>
  </si>
  <si>
    <t>Quoted Investments</t>
  </si>
  <si>
    <t>B8</t>
  </si>
  <si>
    <t>Corporate Proposals</t>
  </si>
  <si>
    <t>B9</t>
  </si>
  <si>
    <t xml:space="preserve">  Bank overdraft-short term (unsecured)</t>
  </si>
  <si>
    <t xml:space="preserve">  HP Creditors-short term (unsecured)</t>
  </si>
  <si>
    <t xml:space="preserve">  HP Creditors-long term (unsecured)</t>
  </si>
  <si>
    <t xml:space="preserve">  Bankers’ acceptance-short term (unsecured)</t>
  </si>
  <si>
    <t xml:space="preserve">  Term loans-short term (unsecured)</t>
  </si>
  <si>
    <t xml:space="preserve">  Term loans-long term (unsecured)</t>
  </si>
  <si>
    <t>B10</t>
  </si>
  <si>
    <t>B11</t>
  </si>
  <si>
    <t>Changes in Material Litigation</t>
  </si>
  <si>
    <t>B12</t>
  </si>
  <si>
    <t>Dividend</t>
  </si>
  <si>
    <t>B13</t>
  </si>
  <si>
    <t>Earnings Per Share</t>
  </si>
  <si>
    <t>The calculations of basic earnings per share were as follows:</t>
  </si>
  <si>
    <t>(a)</t>
  </si>
  <si>
    <t>Net profit attributable to ordinary shareholders(RM'000)</t>
  </si>
  <si>
    <t>(b)</t>
  </si>
  <si>
    <t xml:space="preserve">Basic Earnings per share (sen) </t>
  </si>
  <si>
    <t>B14</t>
  </si>
  <si>
    <t>Review of performance for the current quarter and financial period to-date.</t>
  </si>
  <si>
    <t>Net decrease in cash and cash equivalents</t>
  </si>
  <si>
    <t>Cumulative period</t>
  </si>
  <si>
    <t xml:space="preserve">   There were no material disposal of unquoted investments and/or properties during quarter under review.</t>
  </si>
  <si>
    <t>There were no material changes in the composition of the Group in the current quarter.</t>
  </si>
  <si>
    <t>Number of ordinary shares in issue ('000)-weighted average</t>
  </si>
  <si>
    <t>Net Assets per share (RM)</t>
  </si>
  <si>
    <t>Deferred tax asset</t>
  </si>
  <si>
    <t>ASSETS</t>
  </si>
  <si>
    <t>Investment properties</t>
  </si>
  <si>
    <t>Biological assets</t>
  </si>
  <si>
    <t xml:space="preserve">   Biological assets</t>
  </si>
  <si>
    <t>Total Assets</t>
  </si>
  <si>
    <t>EQUITY AND LIABILITIES</t>
  </si>
  <si>
    <t>Equity attributable to shareholders of the Company</t>
  </si>
  <si>
    <t>Total Equity</t>
  </si>
  <si>
    <t>Non-current liabilities</t>
  </si>
  <si>
    <t>Total Liabilities</t>
  </si>
  <si>
    <t>Total equity and liabilities</t>
  </si>
  <si>
    <t>Equity</t>
  </si>
  <si>
    <t xml:space="preserve">  Share Capital</t>
  </si>
  <si>
    <t xml:space="preserve">  Reserves</t>
  </si>
  <si>
    <t xml:space="preserve">  Minority interests</t>
  </si>
  <si>
    <t xml:space="preserve">  Deferred tax liabilities</t>
  </si>
  <si>
    <t xml:space="preserve"> Payables</t>
  </si>
  <si>
    <t xml:space="preserve"> Short term borrowings</t>
  </si>
  <si>
    <t xml:space="preserve"> Taxation</t>
  </si>
  <si>
    <t>Share of profit of associate (net)</t>
  </si>
  <si>
    <t>Number of shares in issue ('000)</t>
  </si>
  <si>
    <t>Profit for the period</t>
  </si>
  <si>
    <t>Attributable to:</t>
  </si>
  <si>
    <t>Shareholders of the Company</t>
  </si>
  <si>
    <t>Minority interests</t>
  </si>
  <si>
    <t xml:space="preserve">The interim financial statements of the Group have been prepared in accordance with the requirements of </t>
  </si>
  <si>
    <t>FRS 134 - Interim Financial Reporting and Chapter 9, Part K of the Listing Requirements of Bursa Malaysia Securities Berhad.</t>
  </si>
  <si>
    <t>The accounting policies and methods of computation used in the preparation of the interim financial statements are consistent</t>
  </si>
  <si>
    <t xml:space="preserve">          Additions</t>
  </si>
  <si>
    <t>Attributable to shareholders of the Company</t>
  </si>
  <si>
    <t>Retained Profit</t>
  </si>
  <si>
    <t>Share Capital</t>
  </si>
  <si>
    <t>Minority Interests</t>
  </si>
  <si>
    <t>Other long term investments</t>
  </si>
  <si>
    <t>the accompanying explanatory notes attached to the interim financial statements.</t>
  </si>
  <si>
    <t>Net cash from operating activities</t>
  </si>
  <si>
    <t>Net cash used in investing activities</t>
  </si>
  <si>
    <t>Net cash used in financing activities</t>
  </si>
  <si>
    <t xml:space="preserve">   Trade receivables</t>
  </si>
  <si>
    <t>Audited</t>
  </si>
  <si>
    <t>Prepaid lease payments</t>
  </si>
  <si>
    <t>Total non-current assets</t>
  </si>
  <si>
    <t xml:space="preserve">   Current tax assets</t>
  </si>
  <si>
    <t xml:space="preserve">   Cash and cash equivalents</t>
  </si>
  <si>
    <t>Unaudited</t>
  </si>
  <si>
    <t>The directors do not recommend any dividend for the period under review.</t>
  </si>
  <si>
    <t>% increase</t>
  </si>
  <si>
    <t>against last period</t>
  </si>
  <si>
    <t xml:space="preserve">   Palm Oil Activities (POA)</t>
  </si>
  <si>
    <t xml:space="preserve"> Preceding quarter</t>
  </si>
  <si>
    <t xml:space="preserve">   Palm Oil Activities</t>
  </si>
  <si>
    <t>(Effective tax rate)</t>
  </si>
  <si>
    <t>(% against PBT)</t>
  </si>
  <si>
    <t>Treasury Shares</t>
  </si>
  <si>
    <t>Share Premium</t>
  </si>
  <si>
    <t>Exchange Translation Reserve</t>
  </si>
  <si>
    <t>Share buyback</t>
  </si>
  <si>
    <t>Based on number of shares:('000)</t>
  </si>
  <si>
    <t>Nature and amount of changes in estimates</t>
  </si>
  <si>
    <t>i)</t>
  </si>
  <si>
    <t>were financed by internally generated funds. The repurchased shares are held as treasury shares in accordance with the requirements of S67A (as amended) of CA 1965.</t>
  </si>
  <si>
    <t>There are no issuance, cancellation, repurchase, resale and repayment of debt and equity securities during the quarter under review except for the followings:</t>
  </si>
  <si>
    <t xml:space="preserve">     1.4.2009 to</t>
  </si>
  <si>
    <t>1.4.2009 TO</t>
  </si>
  <si>
    <t>A1.</t>
  </si>
  <si>
    <t>A2.</t>
  </si>
  <si>
    <t>On an overall basis therefore, the group's performance varies seasonally and maybe affected by unusual and unforeseen events affecting each of the core activities.</t>
  </si>
  <si>
    <t>Based on past 8 years quarterly data, our seasonal earnings index is as follows:</t>
  </si>
  <si>
    <t>Q1</t>
  </si>
  <si>
    <t>April to June</t>
  </si>
  <si>
    <t>Q2</t>
  </si>
  <si>
    <t>July to September</t>
  </si>
  <si>
    <t>Q3</t>
  </si>
  <si>
    <t>October to December</t>
  </si>
  <si>
    <t>Q4</t>
  </si>
  <si>
    <t>January to March</t>
  </si>
  <si>
    <t>A3.</t>
  </si>
  <si>
    <t>A4.</t>
  </si>
  <si>
    <t>A5.</t>
  </si>
  <si>
    <t>A6.</t>
  </si>
  <si>
    <t>Dividend Paid</t>
  </si>
  <si>
    <t>There were no dividend paid during the current quarter under review.</t>
  </si>
  <si>
    <t>A7.</t>
  </si>
  <si>
    <t>A8.</t>
  </si>
  <si>
    <t>A9.</t>
  </si>
  <si>
    <t>A10.</t>
  </si>
  <si>
    <t>A11.</t>
  </si>
  <si>
    <t xml:space="preserve">  Long term borrowings (LT Debts/Total Equity)</t>
  </si>
  <si>
    <t xml:space="preserve">with those used in the preparation of the financial statements for the financial year ended 31 March 2010 except for </t>
  </si>
  <si>
    <t>FRS101</t>
  </si>
  <si>
    <t>Presentation of Financial Statements (Revised)</t>
  </si>
  <si>
    <t>FRS123</t>
  </si>
  <si>
    <t>Borrowing Costs (Revised)</t>
  </si>
  <si>
    <t>Amendment to FRS 7</t>
  </si>
  <si>
    <t>Financial Instruments:Disclosures</t>
  </si>
  <si>
    <t>Amendment to FRS 107</t>
  </si>
  <si>
    <t>Statement of Cash Flows</t>
  </si>
  <si>
    <t>Amendment to FRS 108</t>
  </si>
  <si>
    <t>Accounting Policies, Changes in Accounting Estimates and Errors</t>
  </si>
  <si>
    <t>Amendment to FRS 110</t>
  </si>
  <si>
    <t>Events after the Reporting Period</t>
  </si>
  <si>
    <t>Amendment to FRS 116</t>
  </si>
  <si>
    <t>Amendment to FRS 117</t>
  </si>
  <si>
    <t>Property, Plant and Equipment</t>
  </si>
  <si>
    <t>Amendment to FRS 118</t>
  </si>
  <si>
    <t>Amendment to FRS 119</t>
  </si>
  <si>
    <t>Amendment to FRS 120</t>
  </si>
  <si>
    <t>Employee Benefits</t>
  </si>
  <si>
    <t>Leases</t>
  </si>
  <si>
    <t>Accounting for Government Grants and Disclosure of Government Assistance</t>
  </si>
  <si>
    <t>Amendment to FRS 123</t>
  </si>
  <si>
    <t>Borrowing Costs</t>
  </si>
  <si>
    <t>Amendment to FRS 127</t>
  </si>
  <si>
    <t>Consolidated and Separate Financial Statements</t>
  </si>
  <si>
    <t>Amendment to FRS 128</t>
  </si>
  <si>
    <t>Investments in Associates</t>
  </si>
  <si>
    <t>Amendment to FRS 131</t>
  </si>
  <si>
    <t>Interest in Joint Ventures</t>
  </si>
  <si>
    <t>Amendment to FRS 132</t>
  </si>
  <si>
    <t>Amendment to FRS 134</t>
  </si>
  <si>
    <t>Financial Instruments: Presentation</t>
  </si>
  <si>
    <t>Interim Financial Reporting</t>
  </si>
  <si>
    <t>Amendment to FRS 136</t>
  </si>
  <si>
    <t>Impairment of Assets</t>
  </si>
  <si>
    <t>Amendment to FRS 138</t>
  </si>
  <si>
    <t>Intangible Assets</t>
  </si>
  <si>
    <t>Amendment to FRS 139</t>
  </si>
  <si>
    <t>Amendment to FRS 140</t>
  </si>
  <si>
    <t>Financial Instruments: Recognition and Measurement</t>
  </si>
  <si>
    <t>Investment Property</t>
  </si>
  <si>
    <t>The adoption of the above does not have any significant financial impact on the Group except for the following:-</t>
  </si>
  <si>
    <t xml:space="preserve">FRS 101: Presentation of Financial Statements </t>
  </si>
  <si>
    <t xml:space="preserve">to be presented in one statement of comprehensive income or in two statements (a separate income statement </t>
  </si>
  <si>
    <t xml:space="preserve">          At 1.4.2010</t>
  </si>
  <si>
    <t xml:space="preserve">Group Borrowings </t>
  </si>
  <si>
    <t>Short term:</t>
  </si>
  <si>
    <t>Long Term:</t>
  </si>
  <si>
    <t xml:space="preserve">Total Borrowings </t>
  </si>
  <si>
    <t>Disclosure of audit report qualification</t>
  </si>
  <si>
    <t>There was no qualification in the audit report of the preceding annual financial statements.</t>
  </si>
  <si>
    <t>Amendment to FRS117, Leases</t>
  </si>
  <si>
    <t>Prior to the adoption of the Amendment to FRS1117, leasehold land were treated as operating leases, with consideration paid being</t>
  </si>
  <si>
    <t>treated as prepaid lease payments.</t>
  </si>
  <si>
    <t xml:space="preserve">Upon adoption of the Amendment to FRS117 in relation to classification of leasehold land, the Group has changed the classification of </t>
  </si>
  <si>
    <t>The effect of the reclassification on the comparative of the prior year Statement of Financial Position is as follows:</t>
  </si>
  <si>
    <t>As restated</t>
  </si>
  <si>
    <t>As previously stated</t>
  </si>
  <si>
    <t>and a statement of comprehensive income). Components of comprehensive income are not permitted to be present in the statement of changes in equity.</t>
  </si>
  <si>
    <t>ii)</t>
  </si>
  <si>
    <t>FRS 139: Financial Instruments - Recognition and Measurement</t>
  </si>
  <si>
    <t>Initial recognition and measurement</t>
  </si>
  <si>
    <t>A financial instrument is recognised in the financial statements when, and only when, the Group becomes a party to the contractual provisions of the instruments.</t>
  </si>
  <si>
    <t>A financial instrument is recognised initially, at its fair value plus, in the case of a financial instrument not at fair value through profit and loss, transaction costs</t>
  </si>
  <si>
    <t>that are directly attributable to the acquisition or issue of the financial instrument.</t>
  </si>
  <si>
    <t>Financial instrument categories and subsequent measurement</t>
  </si>
  <si>
    <t>a)</t>
  </si>
  <si>
    <t>b)</t>
  </si>
  <si>
    <t>c)</t>
  </si>
  <si>
    <t>Financial assets</t>
  </si>
  <si>
    <t>Financial assets are classified as either financial assets at fair value through profit or loss, loans and receivables or</t>
  </si>
  <si>
    <t xml:space="preserve">available-for-sale financial assets, as appropriate. </t>
  </si>
  <si>
    <t>Financial assets at fair value through profit or loss</t>
  </si>
  <si>
    <t>These include financial assets held for trading, including derivatives (except for a derivative that is designated and</t>
  </si>
  <si>
    <t>effective hedging instrument) and financial assets that are specifically designated into this category upon initial</t>
  </si>
  <si>
    <t>recognition. On initial recognition, these financial assets are measured at fair value.</t>
  </si>
  <si>
    <t>The subsequent measurement of financial assets in this category is at fair value with changes in fair value recognised</t>
  </si>
  <si>
    <t>as gain or losses in the income statement.</t>
  </si>
  <si>
    <t>Loans and receivables</t>
  </si>
  <si>
    <t>Loans and receivables category comprises debt instruments that are not quoted in an active market, trade and other</t>
  </si>
  <si>
    <t>receivables and cash and cash equivalents.</t>
  </si>
  <si>
    <t>The subsequent measurement of financial assets in this category is at amortised cost using the effective interest method,</t>
  </si>
  <si>
    <t>process of loans and receivables are recognised in the income statement.</t>
  </si>
  <si>
    <t>This category comprises investments in equity and debt securities that are not held for trading or designated</t>
  </si>
  <si>
    <t>at fair value through profit or loss.</t>
  </si>
  <si>
    <t>Available-for-sale financial assets (AFS)</t>
  </si>
  <si>
    <t>The subsequent measurement of AFS is at fair value unless the fair value cannot be measured reliably, in which case</t>
  </si>
  <si>
    <t>they are measured at cost less impairment loss.</t>
  </si>
  <si>
    <t xml:space="preserve">Any gains or losses from changes in fair value of investment in this category are recognised directly in equity, </t>
  </si>
  <si>
    <t>(except for impairment losses), until the investment is derecognised, at which time the cumulative gain or loss previously reported in equity is</t>
  </si>
  <si>
    <t>recognised in the income statement.</t>
  </si>
  <si>
    <t>Financial liabilities</t>
  </si>
  <si>
    <t xml:space="preserve">     1.4.2010 to</t>
  </si>
  <si>
    <t>30.6.2010</t>
  </si>
  <si>
    <t>31.3.2010</t>
  </si>
  <si>
    <t>Financial liabilities are classified as either financial liabilities at fair value through profit or loss or financial liabilities</t>
  </si>
  <si>
    <t>at amortised cost.</t>
  </si>
  <si>
    <t>Financial liabilities at fair value through profit or loss comprises financial liabilities that are held for trading,</t>
  </si>
  <si>
    <t>derivatives (except for a designated and effective hedging instrument) and financial liabilities that are specifically</t>
  </si>
  <si>
    <t xml:space="preserve">designated into this category upon initial recognition. These financial liabilities are subsequently measured at their </t>
  </si>
  <si>
    <t xml:space="preserve">fair values with the gain or loss recognised in the income statement. All other financial liabilities are subsequently </t>
  </si>
  <si>
    <t>measured at amortised cost using the effective interest method.</t>
  </si>
  <si>
    <t>a i)</t>
  </si>
  <si>
    <t>a ii)</t>
  </si>
  <si>
    <t>a iii)</t>
  </si>
  <si>
    <t>Hedge accounting</t>
  </si>
  <si>
    <t>Fair value hedge</t>
  </si>
  <si>
    <t>A fair value hedge is a hedge of exposure to changes in fair value of a recognised asset or liability or an</t>
  </si>
  <si>
    <t>unrecognised firm commitment, or an identified portion of such asset, liability or firm commitment, that is</t>
  </si>
  <si>
    <t>attributable to a particular risk and could affect the profit or loss.</t>
  </si>
  <si>
    <t>In a fair value hedge, the gain or loss from remeasuring the hedge instrument at fair value or the foreign</t>
  </si>
  <si>
    <t>currency component of its carrying amount translated at the exchange rate prevailing at the end of the</t>
  </si>
  <si>
    <t>reporting period is recognised in profit or loss. The gain or loss on the hedged item, (except for hedge item</t>
  </si>
  <si>
    <t xml:space="preserve">categorised as available-for-sale), attributable to the hedge risk is adjusted to the carrying amount </t>
  </si>
  <si>
    <t>of the hedged item and recognised in profit or loss. For hedge item categorised as available-for-sale,</t>
  </si>
  <si>
    <t>the fair value gain or loss attributable to the hedge risk is recognised in profit or loss.</t>
  </si>
  <si>
    <t>Fair value hedge accounting is discontinued prospectively when the hedging instrument expires, or is sold,</t>
  </si>
  <si>
    <t>terminated or exercised, the hedge is no longer highly effective or the hedge designation is revoked.</t>
  </si>
  <si>
    <t>c i)</t>
  </si>
  <si>
    <t xml:space="preserve"> c ii)</t>
  </si>
  <si>
    <t>Cash flow hedge</t>
  </si>
  <si>
    <t>A cash flow hedge ia a hedge of the exposure to variability in cash flows that is attributable to a particular risk</t>
  </si>
  <si>
    <t>associated with a recognised asset or liability or a highly probable forecast transaction and could affect</t>
  </si>
  <si>
    <t xml:space="preserve">the profit or loss. In a cashflow hedge, the portion of the gain or loss on the hedging instrument that is </t>
  </si>
  <si>
    <t>determined to be an effective hedge is recognised in other comprehensive income and the ineffective portion is recognised in profit or loss.</t>
  </si>
  <si>
    <t xml:space="preserve">Subsequently, the cumulative gain or loss recognised in other comprehensive income is reclassified </t>
  </si>
  <si>
    <t>from equity into profit or loss in the same period or periods during which the hedged forecast cash flows affect profit or loss.</t>
  </si>
  <si>
    <t xml:space="preserve">If the hedge item is a non-financial asset or liability, the associated gain or loss recognised in other comprehensive income </t>
  </si>
  <si>
    <t>is removed from equity and included in the initial amount of the asset or liability. However, loss recognised in other</t>
  </si>
  <si>
    <t>comprehensive income that will not recovered in one or more future periods is reclassified from equity into profit or loss.</t>
  </si>
  <si>
    <t xml:space="preserve">Cash flow hedge accounting is discontinued prospectively when the hedging instrument expires or is sold, terminated or exercised, </t>
  </si>
  <si>
    <t>the hedge is no longer highly effective, the forecast transaction is no longer expected to occur or the  hedge designation</t>
  </si>
  <si>
    <t>is revoked. If the hedge is a forecast transaction, the cumulative gain or loss on the hedging instrument remains</t>
  </si>
  <si>
    <t>in other comprehensive income until the forecast transaction occurs. When the forecast transaction is no longer expected</t>
  </si>
  <si>
    <t>to occur, any related cumulative gain or loss recognised in other comprehensive income on the hedging instrument</t>
  </si>
  <si>
    <t>is reclassified from equity into profit or loss.</t>
  </si>
  <si>
    <t>less allowance for impairment losses. Any gains or losses arising from derecognition or impairment, and through the amortisation</t>
  </si>
  <si>
    <t>d)</t>
  </si>
  <si>
    <t>Derivatives</t>
  </si>
  <si>
    <t>Prior to the adoption of FRS139, derivative contracts were recognised in the financial statements on settlement date.</t>
  </si>
  <si>
    <t>With the adoption of FRS 139, derivative contracts are now categorised as fair value through profit or loss and</t>
  </si>
  <si>
    <t>measured at their fair values with the gain or loss recognised in the profit and loss other than derivatives designated</t>
  </si>
  <si>
    <t xml:space="preserve">as hedging instrument which are accounted for in accordance with the hedge accounting requirements as </t>
  </si>
  <si>
    <t>described in the Note C (Hedge accounting) above.</t>
  </si>
  <si>
    <t>In accordance with the transistional provision of FRS 139, the above changes are applied prospectively and the comparatives</t>
  </si>
  <si>
    <t>balances in the balance sheet as at 1st April 2010.</t>
  </si>
  <si>
    <t>Previously</t>
  </si>
  <si>
    <t>stated</t>
  </si>
  <si>
    <t>Effect of</t>
  </si>
  <si>
    <t>FRS 139</t>
  </si>
  <si>
    <t>As</t>
  </si>
  <si>
    <t>restated</t>
  </si>
  <si>
    <t>Retained earnings</t>
  </si>
  <si>
    <t>Finance costs</t>
  </si>
  <si>
    <t>Total Comprehensive income</t>
  </si>
  <si>
    <t>1.4.20010 TO</t>
  </si>
  <si>
    <t>CONDENSED CONSOLIDATED STATEMENT OF FINANCIAL POSITION</t>
  </si>
  <si>
    <t>Restated</t>
  </si>
  <si>
    <t xml:space="preserve">   Other receivables</t>
  </si>
  <si>
    <t xml:space="preserve">  Treasury Shares</t>
  </si>
  <si>
    <t xml:space="preserve">Goodwill </t>
  </si>
  <si>
    <t xml:space="preserve">  Deferred income</t>
  </si>
  <si>
    <t>1.4.2010 TO</t>
  </si>
  <si>
    <t>The Condensed Consolidated Income Statements should be read in conjunction with the Annual Financial Statements for year ended 31 March 2010</t>
  </si>
  <si>
    <t>the accompanying explanatory notes attached to this interim financial statements.</t>
  </si>
  <si>
    <t>The Condensed Consolidated Statement of Financial Position should be read in conjunction with the Annual Financial Statements for year ended 31 March 2010 and</t>
  </si>
  <si>
    <t>The Condensed Consolidated Statement of Comprehensive Income Statements should be read in conjunction with the Annual Financial Statements for year ended 31 March 2010.</t>
  </si>
  <si>
    <t>The Condensed Consolidated Cash Flow Statement should be read in conjunction with the Annual Financial Statements for year ended 31 March 2010 and</t>
  </si>
  <si>
    <t>At 1.4.2010</t>
  </si>
  <si>
    <t>At 1.4.2010 -restated</t>
  </si>
  <si>
    <t>Total comprehensive income for the period</t>
  </si>
  <si>
    <t>Cash and cash equivalents at 1.4.2010</t>
  </si>
  <si>
    <t>the adoption of the following new FRSs, Amendments to FRSs and Interpretations with effect from 1st January 2010</t>
  </si>
  <si>
    <t>long term leasehold land with remaining lease period exceeding 50 years from operating lease to finance leases in the current quarter.</t>
  </si>
  <si>
    <t>An embedded derivative is recognised separately from the host contract and accounted for as a derivative if, and only if,</t>
  </si>
  <si>
    <t>it is not closely related to economic characteristics and risks of the host contract and the host contract is not categorised at fair value through profit and loss.</t>
  </si>
  <si>
    <t>The host contract, in the event an embedded derivative is recognised seprately, is accounted for in accordance with policy applicable to the nature of the host contract.</t>
  </si>
  <si>
    <t>FRS 7</t>
  </si>
  <si>
    <t>FRS139</t>
  </si>
  <si>
    <t>Financial Instruments:Recognition and measurement</t>
  </si>
  <si>
    <t>Amendment to FRS 1</t>
  </si>
  <si>
    <t>First-time Adoption of Financial Reporting Standards</t>
  </si>
  <si>
    <t xml:space="preserve">Presentation of Financial Statements </t>
  </si>
  <si>
    <t xml:space="preserve"> There were no changes in material litigation at the date of this report.</t>
  </si>
  <si>
    <t>as at 31st March 2010 are not restated. Instead, the changes have been accounted for by restating the following opening</t>
  </si>
  <si>
    <t>Repurchased a total of 477,100 ordinary shares of its issued share capital from the open market during the current financial quarter at an average cost</t>
  </si>
  <si>
    <t>of RM3.44 per share. The total consideration paid for share buy-back, including transaction costs during the current financial quarter amounted to RM1.64 million and</t>
  </si>
  <si>
    <t>During the current financial quarter, a total of 250,000 treasury shares were sold to the open market at an average price of RM4.02 including transaction cost.</t>
  </si>
  <si>
    <t>Cash Flow Hedge Reserve</t>
  </si>
  <si>
    <t>Treasury shares sold/buyback</t>
  </si>
  <si>
    <t>Other comprehensive income/(loss), net of tax:</t>
  </si>
  <si>
    <t>At 1.4.2009</t>
  </si>
  <si>
    <t>Amendment to FRS 101</t>
  </si>
  <si>
    <t>FRS 101 separates owner and non-owner changes in equity. All non-owners changes in equity (i.e comprehensive income) are required</t>
  </si>
  <si>
    <t>The Condensed Consolidated Statements of Changes in Equity should be read in conjunction with the Annual Financial Report for year ended 31 March 2010 and</t>
  </si>
  <si>
    <t>Financial instruments</t>
  </si>
  <si>
    <t>Type of derivatives</t>
  </si>
  <si>
    <t>Commodity options</t>
  </si>
  <si>
    <t>Cross currency swap</t>
  </si>
  <si>
    <t>Interest rate swap</t>
  </si>
  <si>
    <t>Contract/Notional value</t>
  </si>
  <si>
    <t>Fair Value</t>
  </si>
  <si>
    <t>Less than 1 year:</t>
  </si>
  <si>
    <t>3 to 5 years:</t>
  </si>
  <si>
    <t>Non-Distributable</t>
  </si>
  <si>
    <t>Distributable</t>
  </si>
  <si>
    <t>There are no changes to policies related to financial instruments since last financial year.</t>
  </si>
  <si>
    <t>Nil</t>
  </si>
  <si>
    <t>FRS 4</t>
  </si>
  <si>
    <t>Insurance Contracts</t>
  </si>
  <si>
    <t>Amendment to FRS 2</t>
  </si>
  <si>
    <t>Share-based Payment:Vesting Conditions and Cancellations</t>
  </si>
  <si>
    <t xml:space="preserve">Improvements to FRSs </t>
  </si>
  <si>
    <t>IC Interepretation 9</t>
  </si>
  <si>
    <t>Reassessment of Embedded Derivatives</t>
  </si>
  <si>
    <t>IC Interepretation 10</t>
  </si>
  <si>
    <t>IC Interepretation 11</t>
  </si>
  <si>
    <t>Interim Financial Reporting and Impairment</t>
  </si>
  <si>
    <t>FRS2-Group and Treasury Share Transactions</t>
  </si>
  <si>
    <t>IC Interepretation 13</t>
  </si>
  <si>
    <t>Customer Loyalty Programmes</t>
  </si>
  <si>
    <t>IC Interepretation 14</t>
  </si>
  <si>
    <t>FRS119-The limit on a Defined Benefit Asset, Minimum Funding Requirements and Their Interaction</t>
  </si>
  <si>
    <t>Financial Instruments: Presentation-Classifications of Rights Issues</t>
  </si>
  <si>
    <r>
      <t xml:space="preserve">QL RESOURCES BERHAD </t>
    </r>
    <r>
      <rPr>
        <b/>
        <vertAlign val="subscript"/>
        <sz val="18"/>
        <rFont val="Comic Sans MS"/>
        <family val="4"/>
      </rPr>
      <t>(428915-X)</t>
    </r>
  </si>
  <si>
    <r>
      <t xml:space="preserve">QL RESOURCES BERHAD </t>
    </r>
    <r>
      <rPr>
        <b/>
        <vertAlign val="subscript"/>
        <sz val="18"/>
        <rFont val="Arial"/>
        <family val="2"/>
      </rPr>
      <t>(428915-X)</t>
    </r>
  </si>
  <si>
    <t>Effect arising from adoption of FRS 139</t>
  </si>
  <si>
    <t>INTERIM FINANCIAL REPORT FOR THE 1ST QUARTER ENDED 30.9.2010</t>
  </si>
  <si>
    <t xml:space="preserve">     1.7.2010 to</t>
  </si>
  <si>
    <t>30.9.2010</t>
  </si>
  <si>
    <t xml:space="preserve">     1.7.2009 to</t>
  </si>
  <si>
    <t>30.9.2009</t>
  </si>
  <si>
    <t>INTERIM FINANCIAL REPORT FOR THE 2ND QUARTER ENDED 30.9.2010</t>
  </si>
  <si>
    <t>CONDENSED CONSOLIDATED INCOME STATEMENTS FOR THE PERIOD ENDED 30.9.2010 (UNAUDITED)</t>
  </si>
  <si>
    <t>1.7.2010 TO</t>
  </si>
  <si>
    <t>1.7.2009 TO</t>
  </si>
  <si>
    <t>FFB processed increased by 20% against corresponding quarter.</t>
  </si>
  <si>
    <t>However, POA's current quarter earnings increased marginally against corresponding quarter due to competitive pricing for FFB and lower OER (Oil Extraction Rate).</t>
  </si>
  <si>
    <t>Cumulatively, earnings decreased marginally due to same reasons.</t>
  </si>
  <si>
    <t>ILF's current quarter sales increased 27% against corresponding quarter due to higher volume of feed raw material.</t>
  </si>
  <si>
    <t>Cumulatively, sales increased 11% due to the the same reason.</t>
  </si>
  <si>
    <t>Cumulatively, earnings increased 19% due to the the same reason.</t>
  </si>
  <si>
    <t>Earnings increased 33% due to the same reason.</t>
  </si>
  <si>
    <t>Commentary on Prospects for the next quarter to 3.12.2010.</t>
  </si>
  <si>
    <t>Outstanding derivatives as at 30th September 2010</t>
  </si>
  <si>
    <t xml:space="preserve">          At 30.9.2010</t>
  </si>
  <si>
    <t>Segment information in respect of the Group's business segments for the 2nd quarter ended 30.9.2010</t>
  </si>
  <si>
    <t>INTERIM FINANCIAL REPORT FOR THE 2nd QUARTER ENDED 30.9.2010</t>
  </si>
  <si>
    <t>CONDENSED CONSOLIDATED STATEMENT OF COMPREHENSIVE INCOME FOR THE PERIOD ENDED 30.9.2010 (UNAUDITED)</t>
  </si>
  <si>
    <t>2ND QUARTER</t>
  </si>
  <si>
    <t xml:space="preserve"> QUARTER</t>
  </si>
  <si>
    <t>QUARTER</t>
  </si>
  <si>
    <t>1.7.20010 TO</t>
  </si>
  <si>
    <t>CONDENSED CONSOLIDATED STATEMENTS OF CHANGES IN EQUITY FOR THE PERIOD ENDED 30.9.2010</t>
  </si>
  <si>
    <t>At 30.9.2010</t>
  </si>
  <si>
    <t>6 months ended 30.9.10</t>
  </si>
  <si>
    <t>Fair Value Reserve</t>
  </si>
  <si>
    <t>Dividend paid</t>
  </si>
  <si>
    <t>6 months ended 30.9.09</t>
  </si>
  <si>
    <t>At 30.9.2009</t>
  </si>
  <si>
    <t>CONDENSED CONSOLIDATED CASH FLOW STATEMENT FOR THE PERIOD ENDED 1.4.2010 to 30.9.2010</t>
  </si>
  <si>
    <t>2nd quarter ended 30.9.2010</t>
  </si>
  <si>
    <t>2nd quarter ended 30.9.2009</t>
  </si>
  <si>
    <t>Cash and cash equivalents at 30.9.2010</t>
  </si>
  <si>
    <t>Fair value changes on available-for-sales financial assets</t>
  </si>
  <si>
    <t xml:space="preserve">Foreign currency translation </t>
  </si>
  <si>
    <t>Available-for-sale financial assets-quoted</t>
  </si>
  <si>
    <t>The directors are cautiously optimistic on the Group's performance for the quarter ending 31.12.2010.</t>
  </si>
  <si>
    <t>Additional interest in subsidiaries</t>
  </si>
  <si>
    <t>There were no corporate proposals announced but not completed at the date of issue of this report except as follows:</t>
  </si>
  <si>
    <t>ILF's current quarter sales increased 17% against preceding quarter due to higher volume of raw material traded.</t>
  </si>
  <si>
    <t>There were no sales or purchase of quoted investment for the quarter under review except as follows:</t>
  </si>
  <si>
    <t>The investment has been treated as Available-for-sale financial assets held for long term.</t>
  </si>
  <si>
    <t>Cumulatively, sales improved 29% for the same reason.</t>
  </si>
  <si>
    <t>POA's current quarter sales increased 43% against corresponding quarter mainly due to improved CPO prices (RM2,590 current qtr vs RM2,264 corresponding qtr) as well as higher FFB processed.</t>
  </si>
  <si>
    <t>Cumulatively, sales increased 32% for the same reason.</t>
  </si>
  <si>
    <t>MPM's current quarter sales increased 15% against preceding quarter due to seasonal effect.</t>
  </si>
  <si>
    <t>47 days</t>
  </si>
  <si>
    <t>39 days</t>
  </si>
  <si>
    <t>33 days</t>
  </si>
  <si>
    <t>32 days</t>
  </si>
  <si>
    <t xml:space="preserve">During the period under review, the Company acquired 23.29% quoted equity interests in Lay Hong Berhad (a company listed on Bursa Malaysia). </t>
  </si>
  <si>
    <t>CUMULATIVE</t>
  </si>
  <si>
    <t>POA's current quarter sales increased 5% against preceding quarter mainly due to  FFB processed.</t>
  </si>
  <si>
    <t>Earnings increased 28% against preceding quarter due to better margins.</t>
  </si>
  <si>
    <t>Currency options-buy</t>
  </si>
  <si>
    <t>Currency options-sell</t>
  </si>
  <si>
    <t>Forward exchange contracts-buy</t>
  </si>
  <si>
    <t>Forward exchange contracts-sell</t>
  </si>
  <si>
    <t>30.9.10</t>
  </si>
  <si>
    <t>Earnings for the current quarter increased 22% due to increased sales volume.</t>
  </si>
  <si>
    <t>Cumulatively, earnings increased 33% due to same reason.</t>
  </si>
  <si>
    <t>Earnings increased 32% against corresponding quarter due to increased sales volume.</t>
  </si>
  <si>
    <t>MPM's current quarter sales increased 31% against corresponding quarter due to good fish landing.</t>
  </si>
  <si>
    <t>Earnings decreased marginally due to competitive pricing for FFB and extraction rates.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</si>
</sst>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 #,##0_-;_-* &quot;-&quot;??_-;_-@_-"/>
    <numFmt numFmtId="166" formatCode="_(* #,##0_);_(* \(#,##0\);_(* &quot;-&quot;??_);_(@_)"/>
    <numFmt numFmtId="167" formatCode="_(* #,##0.000_);_(* \(#,##0.000\);_(* &quot;-&quot;??_);_(@_)"/>
    <numFmt numFmtId="168" formatCode="_(* #,##0_);_(* \(#,##0\);_(* &quot;-&quot;????????_);_(@_)"/>
    <numFmt numFmtId="169" formatCode="_-* #,##0.0_-;\-* #,##0.0_-;_-* &quot;-&quot;??_-;_-@_-"/>
  </numFmts>
  <fonts count="67">
    <font>
      <sz val="10"/>
      <name val="Arial"/>
      <family val="0"/>
    </font>
    <font>
      <sz val="11"/>
      <color indexed="8"/>
      <name val="Calibri"/>
      <family val="2"/>
    </font>
    <font>
      <sz val="8"/>
      <name val="Arial"/>
      <family val="2"/>
    </font>
    <font>
      <sz val="14"/>
      <name val="Times New Roman"/>
      <family val="1"/>
    </font>
    <font>
      <b/>
      <sz val="14"/>
      <name val="Times New Roman"/>
      <family val="1"/>
    </font>
    <font>
      <b/>
      <sz val="11"/>
      <name val="Times New Roman"/>
      <family val="1"/>
    </font>
    <font>
      <b/>
      <sz val="16"/>
      <name val="Times New Roman"/>
      <family val="1"/>
    </font>
    <font>
      <b/>
      <sz val="11"/>
      <name val="Arial"/>
      <family val="2"/>
    </font>
    <font>
      <b/>
      <sz val="16"/>
      <name val="Arial"/>
      <family val="2"/>
    </font>
    <font>
      <b/>
      <sz val="14"/>
      <name val="Arial"/>
      <family val="2"/>
    </font>
    <font>
      <b/>
      <sz val="10"/>
      <name val="Arial"/>
      <family val="2"/>
    </font>
    <font>
      <sz val="11"/>
      <name val="Times New Roman"/>
      <family val="1"/>
    </font>
    <font>
      <sz val="14"/>
      <name val="Arial"/>
      <family val="2"/>
    </font>
    <font>
      <sz val="12"/>
      <name val="Arial"/>
      <family val="2"/>
    </font>
    <font>
      <b/>
      <sz val="12"/>
      <name val="Times New Roman"/>
      <family val="1"/>
    </font>
    <font>
      <b/>
      <sz val="12"/>
      <name val="Arial"/>
      <family val="2"/>
    </font>
    <font>
      <sz val="12"/>
      <name val="Times New Roman"/>
      <family val="1"/>
    </font>
    <font>
      <b/>
      <vertAlign val="subscript"/>
      <sz val="12"/>
      <name val="Arial"/>
      <family val="2"/>
    </font>
    <font>
      <b/>
      <i/>
      <sz val="11"/>
      <name val="Times New Roman"/>
      <family val="1"/>
    </font>
    <font>
      <u val="singleAccounting"/>
      <sz val="11"/>
      <name val="Times New Roman"/>
      <family val="1"/>
    </font>
    <font>
      <u val="doubleAccounting"/>
      <sz val="11"/>
      <name val="Times New Roman"/>
      <family val="1"/>
    </font>
    <font>
      <b/>
      <sz val="10"/>
      <name val="Times New Roman"/>
      <family val="1"/>
    </font>
    <font>
      <u val="doubleAccounting"/>
      <sz val="10"/>
      <name val="Arial"/>
      <family val="2"/>
    </font>
    <font>
      <i/>
      <sz val="11"/>
      <name val="Times New Roman"/>
      <family val="1"/>
    </font>
    <font>
      <b/>
      <sz val="14"/>
      <name val="Comic Sans MS"/>
      <family val="4"/>
    </font>
    <font>
      <sz val="10"/>
      <name val="Comic Sans MS"/>
      <family val="4"/>
    </font>
    <font>
      <b/>
      <sz val="11"/>
      <name val="Comic Sans MS"/>
      <family val="4"/>
    </font>
    <font>
      <sz val="11"/>
      <name val="Arial"/>
      <family val="2"/>
    </font>
    <font>
      <sz val="14"/>
      <name val="Comic Sans MS"/>
      <family val="4"/>
    </font>
    <font>
      <b/>
      <sz val="10"/>
      <name val="Comic Sans MS"/>
      <family val="4"/>
    </font>
    <font>
      <u val="singleAccounting"/>
      <sz val="11"/>
      <name val="Comic Sans MS"/>
      <family val="4"/>
    </font>
    <font>
      <sz val="11"/>
      <name val="Comic Sans MS"/>
      <family val="4"/>
    </font>
    <font>
      <u val="doubleAccounting"/>
      <sz val="11"/>
      <name val="Arial"/>
      <family val="2"/>
    </font>
    <font>
      <b/>
      <u val="doubleAccounting"/>
      <sz val="11"/>
      <name val="Times New Roman"/>
      <family val="1"/>
    </font>
    <font>
      <i/>
      <sz val="14"/>
      <name val="Comic Sans MS"/>
      <family val="4"/>
    </font>
    <font>
      <sz val="18"/>
      <name val="Comic Sans MS"/>
      <family val="4"/>
    </font>
    <font>
      <b/>
      <sz val="18"/>
      <name val="Comic Sans MS"/>
      <family val="4"/>
    </font>
    <font>
      <u val="singleAccounting"/>
      <sz val="18"/>
      <name val="Comic Sans MS"/>
      <family val="4"/>
    </font>
    <font>
      <u val="singleAccounting"/>
      <sz val="14"/>
      <name val="Comic Sans MS"/>
      <family val="4"/>
    </font>
    <font>
      <b/>
      <i/>
      <sz val="14"/>
      <name val="Comic Sans MS"/>
      <family val="4"/>
    </font>
    <font>
      <b/>
      <vertAlign val="subscript"/>
      <sz val="18"/>
      <name val="Comic Sans MS"/>
      <family val="4"/>
    </font>
    <font>
      <b/>
      <sz val="18"/>
      <name val="Arial"/>
      <family val="2"/>
    </font>
    <font>
      <b/>
      <vertAlign val="subscript"/>
      <sz val="18"/>
      <name val="Arial"/>
      <family val="2"/>
    </font>
    <font>
      <sz val="18"/>
      <name val="Arial"/>
      <family val="2"/>
    </font>
    <font>
      <sz val="18"/>
      <name val="Times New Roman"/>
      <family val="1"/>
    </font>
    <font>
      <b/>
      <sz val="18"/>
      <name val="Times New Roman"/>
      <family val="1"/>
    </font>
    <font>
      <u val="singleAccounting"/>
      <sz val="14"/>
      <name val="Times New Roman"/>
      <family val="1"/>
    </font>
    <font>
      <u val="doubleAccounting"/>
      <sz val="14"/>
      <name val="Times New Roman"/>
      <family val="1"/>
    </font>
    <font>
      <u val="single"/>
      <sz val="14"/>
      <name val="Times New Roman"/>
      <family val="1"/>
    </font>
    <font>
      <b/>
      <sz val="14"/>
      <color indexed="10"/>
      <name val="Times New Roman"/>
      <family val="1"/>
    </font>
    <font>
      <sz val="11"/>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border>
    <border>
      <left style="thin"/>
      <right style="thin"/>
      <top/>
      <bottom/>
    </border>
    <border>
      <left/>
      <right/>
      <top style="thin"/>
      <bottom style="double"/>
    </border>
    <border>
      <left/>
      <right/>
      <top/>
      <bottom style="thin"/>
    </border>
    <border>
      <left style="thin"/>
      <right style="thin"/>
      <top/>
      <bottom style="thin"/>
    </border>
    <border>
      <left/>
      <right/>
      <top style="thin"/>
      <bottom style="thin"/>
    </border>
    <border>
      <left/>
      <right/>
      <top/>
      <bottom style="double"/>
    </border>
    <border>
      <left/>
      <right/>
      <top/>
      <bottom style="medium"/>
    </border>
    <border>
      <left style="thin"/>
      <right style="thin"/>
      <top style="thin"/>
      <bottom style="thin"/>
    </border>
    <border>
      <left style="thin"/>
      <right style="thin"/>
      <top style="thin"/>
      <bottom style="double"/>
    </border>
    <border>
      <left style="thin"/>
      <right/>
      <top/>
      <bottom/>
    </border>
    <border>
      <left style="thin"/>
      <right/>
      <top/>
      <bottom style="thin"/>
    </border>
    <border>
      <left style="thin"/>
      <right/>
      <top style="thin"/>
      <bottom/>
    </border>
    <border>
      <left style="thin"/>
      <right style="thin"/>
      <top/>
      <bottom style="double"/>
    </border>
    <border>
      <left/>
      <right style="thin"/>
      <top style="thin"/>
      <bottom/>
    </border>
    <border>
      <left/>
      <right style="thin"/>
      <top/>
      <bottom/>
    </border>
    <border>
      <left/>
      <right style="thin"/>
      <top style="thin"/>
      <bottom style="thin"/>
    </border>
    <border>
      <left/>
      <right/>
      <top style="thin"/>
      <bottom/>
    </border>
    <border>
      <left style="thin"/>
      <right/>
      <top style="thin"/>
      <bottom style="thin"/>
    </border>
    <border>
      <left/>
      <right style="thin"/>
      <top/>
      <bottom style="thin"/>
    </border>
    <border>
      <left style="medium"/>
      <right style="medium"/>
      <top style="medium"/>
      <bottom/>
    </border>
    <border>
      <left style="medium"/>
      <right style="medium"/>
      <top/>
      <bottom/>
    </border>
    <border>
      <left style="medium"/>
      <right style="medium"/>
      <top style="medium"/>
      <bottom style="medium"/>
    </border>
    <border>
      <left style="medium"/>
      <right style="medium"/>
      <top/>
      <bottom style="medium"/>
    </border>
    <border>
      <left style="thin"/>
      <right/>
      <top/>
      <bottom style="double"/>
    </border>
    <border>
      <left style="thin"/>
      <right/>
      <top style="thin"/>
      <bottom style="double"/>
    </border>
    <border>
      <left style="thin"/>
      <right style="thin"/>
      <top style="medium"/>
      <bottom/>
    </border>
    <border>
      <left style="thin"/>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56" fillId="3" borderId="0" applyNumberFormat="0" applyBorder="0" applyAlignment="0" applyProtection="0"/>
    <xf numFmtId="0" fontId="60" fillId="20" borderId="1" applyNumberFormat="0" applyAlignment="0" applyProtection="0"/>
    <xf numFmtId="0" fontId="6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55"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8" fillId="7" borderId="1" applyNumberFormat="0" applyAlignment="0" applyProtection="0"/>
    <xf numFmtId="0" fontId="61" fillId="0" borderId="6" applyNumberFormat="0" applyFill="0" applyAlignment="0" applyProtection="0"/>
    <xf numFmtId="0" fontId="57" fillId="22" borderId="0" applyNumberFormat="0" applyBorder="0" applyAlignment="0" applyProtection="0"/>
    <xf numFmtId="0" fontId="0" fillId="23" borderId="7" applyNumberFormat="0" applyFont="0" applyAlignment="0" applyProtection="0"/>
    <xf numFmtId="0" fontId="59" fillId="20"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65" fillId="0" borderId="9" applyNumberFormat="0" applyFill="0" applyAlignment="0" applyProtection="0"/>
    <xf numFmtId="0" fontId="63" fillId="0" borderId="0" applyNumberFormat="0" applyFill="0" applyBorder="0" applyAlignment="0" applyProtection="0"/>
  </cellStyleXfs>
  <cellXfs count="345">
    <xf numFmtId="0" fontId="0" fillId="0" borderId="0" xfId="0" applyAlignment="1">
      <alignment/>
    </xf>
    <xf numFmtId="0" fontId="3" fillId="0" borderId="0" xfId="0" applyFont="1" applyAlignment="1">
      <alignment/>
    </xf>
    <xf numFmtId="0" fontId="9" fillId="0" borderId="0" xfId="0" applyFont="1" applyAlignment="1">
      <alignment/>
    </xf>
    <xf numFmtId="39" fontId="0" fillId="0" borderId="0" xfId="0" applyNumberFormat="1" applyAlignment="1">
      <alignment/>
    </xf>
    <xf numFmtId="0" fontId="16" fillId="0" borderId="0" xfId="0" applyFont="1" applyAlignment="1">
      <alignment/>
    </xf>
    <xf numFmtId="0" fontId="11" fillId="0" borderId="0" xfId="0" applyFont="1" applyAlignment="1">
      <alignment/>
    </xf>
    <xf numFmtId="0" fontId="10" fillId="0" borderId="0" xfId="0" applyFont="1" applyAlignment="1">
      <alignment/>
    </xf>
    <xf numFmtId="0" fontId="5" fillId="0" borderId="10" xfId="0" applyFont="1" applyFill="1" applyBorder="1" applyAlignment="1">
      <alignment horizontal="center"/>
    </xf>
    <xf numFmtId="0" fontId="5" fillId="0" borderId="11" xfId="0" applyFont="1" applyFill="1" applyBorder="1" applyAlignment="1">
      <alignment horizontal="center"/>
    </xf>
    <xf numFmtId="0" fontId="0" fillId="0" borderId="0" xfId="0" applyBorder="1" applyAlignment="1">
      <alignment/>
    </xf>
    <xf numFmtId="0" fontId="3" fillId="0" borderId="0" xfId="0" applyFont="1" applyAlignment="1">
      <alignment horizontal="center"/>
    </xf>
    <xf numFmtId="37" fontId="3" fillId="0" borderId="0" xfId="42" applyNumberFormat="1" applyFont="1" applyAlignment="1">
      <alignment horizontal="center"/>
    </xf>
    <xf numFmtId="37" fontId="3" fillId="0" borderId="0" xfId="0" applyNumberFormat="1" applyFont="1" applyAlignment="1">
      <alignment horizontal="center"/>
    </xf>
    <xf numFmtId="37" fontId="3" fillId="0" borderId="12" xfId="0" applyNumberFormat="1" applyFont="1" applyBorder="1" applyAlignment="1">
      <alignment horizontal="center"/>
    </xf>
    <xf numFmtId="39" fontId="3" fillId="0" borderId="0" xfId="0" applyNumberFormat="1" applyFont="1" applyAlignment="1">
      <alignment/>
    </xf>
    <xf numFmtId="166" fontId="0" fillId="0" borderId="0" xfId="42" applyNumberFormat="1" applyFont="1" applyAlignment="1">
      <alignment/>
    </xf>
    <xf numFmtId="0" fontId="4" fillId="0" borderId="0" xfId="0" applyFont="1" applyAlignment="1">
      <alignment horizontal="center" vertical="center" wrapText="1"/>
    </xf>
    <xf numFmtId="37" fontId="3" fillId="0" borderId="13" xfId="0" applyNumberFormat="1" applyFont="1" applyBorder="1" applyAlignment="1">
      <alignment horizontal="center"/>
    </xf>
    <xf numFmtId="43" fontId="0" fillId="0" borderId="0" xfId="0" applyNumberFormat="1" applyAlignment="1">
      <alignment/>
    </xf>
    <xf numFmtId="0" fontId="24" fillId="0" borderId="0" xfId="0" applyFont="1" applyAlignment="1">
      <alignment horizontal="left"/>
    </xf>
    <xf numFmtId="0" fontId="25" fillId="0" borderId="0" xfId="0" applyFont="1" applyAlignment="1">
      <alignment/>
    </xf>
    <xf numFmtId="0" fontId="24" fillId="0" borderId="0" xfId="0" applyFont="1" applyAlignment="1">
      <alignment/>
    </xf>
    <xf numFmtId="0" fontId="24" fillId="0" borderId="0" xfId="0" applyFont="1" applyAlignment="1">
      <alignment horizontal="center"/>
    </xf>
    <xf numFmtId="0" fontId="28" fillId="0" borderId="0" xfId="0" applyFont="1" applyAlignment="1">
      <alignment horizontal="center"/>
    </xf>
    <xf numFmtId="0" fontId="28" fillId="0" borderId="0" xfId="0" applyFont="1" applyAlignment="1">
      <alignment horizontal="left"/>
    </xf>
    <xf numFmtId="0" fontId="29" fillId="0" borderId="0" xfId="0" applyFont="1" applyAlignment="1">
      <alignment/>
    </xf>
    <xf numFmtId="9" fontId="29" fillId="0" borderId="0" xfId="0" applyNumberFormat="1" applyFont="1" applyBorder="1" applyAlignment="1">
      <alignment/>
    </xf>
    <xf numFmtId="165" fontId="30" fillId="0" borderId="0" xfId="42" applyNumberFormat="1" applyFont="1" applyAlignment="1">
      <alignment/>
    </xf>
    <xf numFmtId="165" fontId="31" fillId="0" borderId="0" xfId="42" applyNumberFormat="1" applyFont="1" applyAlignment="1">
      <alignment/>
    </xf>
    <xf numFmtId="0" fontId="31" fillId="0" borderId="0" xfId="0" applyFont="1" applyAlignment="1">
      <alignment horizontal="left"/>
    </xf>
    <xf numFmtId="43" fontId="25" fillId="0" borderId="0" xfId="42" applyFont="1" applyAlignment="1" quotePrefix="1">
      <alignment horizontal="center"/>
    </xf>
    <xf numFmtId="0" fontId="25" fillId="0" borderId="0" xfId="0" applyFont="1" applyAlignment="1" quotePrefix="1">
      <alignment horizontal="center"/>
    </xf>
    <xf numFmtId="166" fontId="25" fillId="0" borderId="0" xfId="42" applyNumberFormat="1" applyFont="1" applyAlignment="1">
      <alignment/>
    </xf>
    <xf numFmtId="0" fontId="27" fillId="0" borderId="0" xfId="0" applyFont="1" applyFill="1" applyBorder="1" applyAlignment="1">
      <alignment/>
    </xf>
    <xf numFmtId="0" fontId="9" fillId="0" borderId="0" xfId="0" applyFont="1" applyFill="1" applyAlignment="1">
      <alignment/>
    </xf>
    <xf numFmtId="0" fontId="16"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
    </xf>
    <xf numFmtId="0" fontId="5" fillId="0" borderId="0" xfId="0" applyFont="1" applyFill="1" applyAlignment="1" quotePrefix="1">
      <alignment horizontal="center"/>
    </xf>
    <xf numFmtId="0" fontId="8" fillId="0" borderId="0" xfId="0" applyFont="1" applyFill="1" applyAlignment="1">
      <alignment/>
    </xf>
    <xf numFmtId="0" fontId="10" fillId="0" borderId="0" xfId="0" applyFont="1" applyFill="1" applyAlignment="1">
      <alignment/>
    </xf>
    <xf numFmtId="166" fontId="10" fillId="0" borderId="11" xfId="0" applyNumberFormat="1" applyFont="1" applyFill="1" applyBorder="1" applyAlignment="1">
      <alignment/>
    </xf>
    <xf numFmtId="166" fontId="10" fillId="0" borderId="14" xfId="0" applyNumberFormat="1" applyFont="1" applyFill="1" applyBorder="1" applyAlignment="1">
      <alignment/>
    </xf>
    <xf numFmtId="41" fontId="10" fillId="0" borderId="15" xfId="0" applyNumberFormat="1" applyFont="1" applyFill="1" applyBorder="1" applyAlignment="1">
      <alignment/>
    </xf>
    <xf numFmtId="0" fontId="6" fillId="0" borderId="0" xfId="0" applyFont="1" applyFill="1" applyAlignment="1">
      <alignment/>
    </xf>
    <xf numFmtId="0" fontId="12" fillId="0" borderId="0" xfId="0" applyFont="1" applyFill="1" applyAlignment="1">
      <alignment/>
    </xf>
    <xf numFmtId="166" fontId="10" fillId="0" borderId="10" xfId="0" applyNumberFormat="1" applyFont="1" applyFill="1" applyBorder="1" applyAlignment="1">
      <alignment/>
    </xf>
    <xf numFmtId="0" fontId="13" fillId="0" borderId="0" xfId="0" applyFont="1" applyFill="1" applyAlignment="1">
      <alignment/>
    </xf>
    <xf numFmtId="0" fontId="18" fillId="0" borderId="0" xfId="0" applyFont="1" applyFill="1" applyAlignment="1">
      <alignment/>
    </xf>
    <xf numFmtId="165" fontId="11" fillId="0" borderId="0" xfId="42" applyNumberFormat="1" applyFont="1" applyFill="1" applyAlignment="1">
      <alignment/>
    </xf>
    <xf numFmtId="166" fontId="10" fillId="0" borderId="16" xfId="0" applyNumberFormat="1" applyFont="1" applyFill="1" applyBorder="1" applyAlignment="1">
      <alignment/>
    </xf>
    <xf numFmtId="43" fontId="10" fillId="0" borderId="0" xfId="0" applyNumberFormat="1" applyFont="1" applyFill="1" applyBorder="1" applyAlignment="1">
      <alignment/>
    </xf>
    <xf numFmtId="166" fontId="10" fillId="0" borderId="12" xfId="42" applyNumberFormat="1" applyFont="1" applyFill="1" applyBorder="1" applyAlignment="1">
      <alignment/>
    </xf>
    <xf numFmtId="166" fontId="10" fillId="0" borderId="0" xfId="42" applyNumberFormat="1" applyFont="1" applyFill="1" applyAlignment="1">
      <alignment/>
    </xf>
    <xf numFmtId="166" fontId="10" fillId="0" borderId="0" xfId="0" applyNumberFormat="1" applyFont="1" applyFill="1" applyAlignment="1">
      <alignment/>
    </xf>
    <xf numFmtId="0" fontId="5" fillId="0" borderId="0" xfId="0" applyFont="1" applyFill="1" applyAlignment="1">
      <alignment/>
    </xf>
    <xf numFmtId="43" fontId="33" fillId="0" borderId="0" xfId="42" applyFont="1" applyFill="1" applyAlignment="1">
      <alignment/>
    </xf>
    <xf numFmtId="43" fontId="20" fillId="0" borderId="0" xfId="42" applyFont="1" applyFill="1" applyAlignment="1">
      <alignment/>
    </xf>
    <xf numFmtId="41" fontId="10" fillId="0" borderId="0" xfId="0" applyNumberFormat="1" applyFont="1" applyFill="1" applyBorder="1" applyAlignment="1">
      <alignment/>
    </xf>
    <xf numFmtId="166" fontId="10" fillId="0" borderId="0" xfId="0" applyNumberFormat="1" applyFont="1" applyFill="1" applyBorder="1" applyAlignment="1">
      <alignment/>
    </xf>
    <xf numFmtId="166" fontId="10" fillId="0" borderId="0" xfId="42" applyNumberFormat="1" applyFont="1" applyFill="1" applyBorder="1" applyAlignment="1">
      <alignment/>
    </xf>
    <xf numFmtId="0" fontId="28" fillId="0" borderId="0" xfId="0" applyFont="1" applyAlignment="1">
      <alignment/>
    </xf>
    <xf numFmtId="0" fontId="34" fillId="0" borderId="0" xfId="0" applyFont="1" applyAlignment="1">
      <alignment/>
    </xf>
    <xf numFmtId="0" fontId="35" fillId="0" borderId="0" xfId="0" applyFont="1" applyAlignment="1">
      <alignment/>
    </xf>
    <xf numFmtId="0" fontId="35" fillId="0" borderId="0" xfId="0" applyFont="1" applyAlignment="1">
      <alignment horizontal="center"/>
    </xf>
    <xf numFmtId="0" fontId="35" fillId="0" borderId="0" xfId="0" applyFont="1" applyAlignment="1">
      <alignment horizontal="left"/>
    </xf>
    <xf numFmtId="0" fontId="3" fillId="0" borderId="0" xfId="0" applyFont="1" applyFill="1" applyAlignment="1">
      <alignment/>
    </xf>
    <xf numFmtId="37" fontId="3" fillId="0" borderId="0" xfId="0" applyNumberFormat="1" applyFont="1" applyBorder="1" applyAlignment="1">
      <alignment horizontal="center"/>
    </xf>
    <xf numFmtId="37" fontId="3" fillId="0" borderId="0" xfId="42" applyNumberFormat="1" applyFont="1" applyBorder="1" applyAlignment="1">
      <alignment horizontal="center"/>
    </xf>
    <xf numFmtId="39" fontId="3" fillId="0" borderId="0" xfId="0" applyNumberFormat="1" applyFont="1" applyBorder="1" applyAlignment="1">
      <alignment/>
    </xf>
    <xf numFmtId="166" fontId="10" fillId="0" borderId="10" xfId="42" applyNumberFormat="1" applyFont="1" applyFill="1" applyBorder="1" applyAlignment="1">
      <alignment/>
    </xf>
    <xf numFmtId="166" fontId="10" fillId="0" borderId="11" xfId="42" applyNumberFormat="1" applyFont="1" applyFill="1" applyBorder="1" applyAlignment="1">
      <alignment/>
    </xf>
    <xf numFmtId="166" fontId="10" fillId="0" borderId="14" xfId="42" applyNumberFormat="1" applyFont="1" applyFill="1" applyBorder="1" applyAlignment="1">
      <alignment/>
    </xf>
    <xf numFmtId="166" fontId="10" fillId="0" borderId="15" xfId="42" applyNumberFormat="1" applyFont="1" applyFill="1" applyBorder="1" applyAlignment="1">
      <alignment/>
    </xf>
    <xf numFmtId="166" fontId="10" fillId="0" borderId="13" xfId="0" applyNumberFormat="1" applyFont="1" applyFill="1" applyBorder="1" applyAlignment="1">
      <alignment/>
    </xf>
    <xf numFmtId="43" fontId="11" fillId="0" borderId="0" xfId="42" applyFont="1" applyFill="1" applyAlignment="1">
      <alignment/>
    </xf>
    <xf numFmtId="166" fontId="28" fillId="0" borderId="0" xfId="42" applyNumberFormat="1" applyFont="1" applyAlignment="1">
      <alignment/>
    </xf>
    <xf numFmtId="166" fontId="28" fillId="0" borderId="0" xfId="0" applyNumberFormat="1" applyFont="1" applyAlignment="1">
      <alignment/>
    </xf>
    <xf numFmtId="43" fontId="10" fillId="0" borderId="0" xfId="0" applyNumberFormat="1" applyFont="1" applyAlignment="1">
      <alignment/>
    </xf>
    <xf numFmtId="0" fontId="36" fillId="0" borderId="0" xfId="0" applyNumberFormat="1" applyFont="1" applyAlignment="1">
      <alignment horizontal="center"/>
    </xf>
    <xf numFmtId="0" fontId="36" fillId="0" borderId="0" xfId="0" applyFont="1" applyAlignment="1">
      <alignment/>
    </xf>
    <xf numFmtId="43" fontId="24" fillId="0" borderId="0" xfId="42" applyFont="1" applyAlignment="1">
      <alignment/>
    </xf>
    <xf numFmtId="43" fontId="24" fillId="0" borderId="12" xfId="42" applyFont="1" applyBorder="1" applyAlignment="1">
      <alignment/>
    </xf>
    <xf numFmtId="9" fontId="24" fillId="0" borderId="0" xfId="0" applyNumberFormat="1" applyFont="1" applyBorder="1" applyAlignment="1">
      <alignment/>
    </xf>
    <xf numFmtId="0" fontId="36" fillId="0" borderId="0" xfId="0" applyFont="1" applyAlignment="1">
      <alignment horizontal="center"/>
    </xf>
    <xf numFmtId="0" fontId="24" fillId="0" borderId="0" xfId="0" applyFont="1" applyBorder="1" applyAlignment="1">
      <alignment horizontal="center" wrapText="1"/>
    </xf>
    <xf numFmtId="0" fontId="24" fillId="0" borderId="0" xfId="0" applyFont="1" applyBorder="1" applyAlignment="1">
      <alignment horizontal="center"/>
    </xf>
    <xf numFmtId="165" fontId="37" fillId="0" borderId="0" xfId="42" applyNumberFormat="1" applyFont="1" applyAlignment="1">
      <alignment/>
    </xf>
    <xf numFmtId="165" fontId="38" fillId="0" borderId="0" xfId="42" applyNumberFormat="1" applyFont="1" applyAlignment="1">
      <alignment/>
    </xf>
    <xf numFmtId="165" fontId="39" fillId="0" borderId="0" xfId="42" applyNumberFormat="1" applyFont="1" applyAlignment="1">
      <alignment/>
    </xf>
    <xf numFmtId="165" fontId="28" fillId="0" borderId="0" xfId="42" applyNumberFormat="1" applyFont="1" applyAlignment="1">
      <alignment/>
    </xf>
    <xf numFmtId="165" fontId="28" fillId="0" borderId="0" xfId="42" applyNumberFormat="1" applyFont="1" applyAlignment="1">
      <alignment horizontal="center"/>
    </xf>
    <xf numFmtId="165" fontId="28" fillId="0" borderId="0" xfId="42" applyNumberFormat="1" applyFont="1" applyAlignment="1">
      <alignment horizontal="center" wrapText="1"/>
    </xf>
    <xf numFmtId="165" fontId="28" fillId="0" borderId="12" xfId="42" applyNumberFormat="1" applyFont="1" applyBorder="1" applyAlignment="1">
      <alignment/>
    </xf>
    <xf numFmtId="165" fontId="36" fillId="0" borderId="0" xfId="42" applyNumberFormat="1" applyFont="1" applyAlignment="1">
      <alignment/>
    </xf>
    <xf numFmtId="0" fontId="36" fillId="0" borderId="0" xfId="0" applyFont="1" applyAlignment="1">
      <alignment horizontal="left"/>
    </xf>
    <xf numFmtId="0" fontId="35" fillId="0" borderId="17" xfId="0" applyFont="1" applyBorder="1" applyAlignment="1">
      <alignment horizontal="left"/>
    </xf>
    <xf numFmtId="0" fontId="35" fillId="0" borderId="17" xfId="0" applyFont="1" applyBorder="1" applyAlignment="1">
      <alignment/>
    </xf>
    <xf numFmtId="0" fontId="41" fillId="0" borderId="0" xfId="0" applyFont="1" applyAlignment="1">
      <alignment horizontal="left"/>
    </xf>
    <xf numFmtId="0" fontId="43" fillId="0" borderId="0" xfId="0" applyFont="1" applyAlignment="1">
      <alignment/>
    </xf>
    <xf numFmtId="0" fontId="41" fillId="0" borderId="0" xfId="0" applyFont="1" applyAlignment="1">
      <alignment/>
    </xf>
    <xf numFmtId="0" fontId="44" fillId="0" borderId="0" xfId="0" applyFont="1" applyAlignment="1">
      <alignment/>
    </xf>
    <xf numFmtId="0" fontId="45" fillId="0" borderId="0" xfId="0" applyFont="1" applyAlignment="1">
      <alignment/>
    </xf>
    <xf numFmtId="0" fontId="12" fillId="0" borderId="0" xfId="0" applyFont="1" applyAlignment="1">
      <alignment/>
    </xf>
    <xf numFmtId="0" fontId="41" fillId="0" borderId="0" xfId="0" applyFont="1" applyFill="1" applyAlignment="1">
      <alignment horizontal="left"/>
    </xf>
    <xf numFmtId="0" fontId="43" fillId="0" borderId="0" xfId="0" applyFont="1" applyFill="1" applyAlignment="1">
      <alignment/>
    </xf>
    <xf numFmtId="0" fontId="41" fillId="0" borderId="0" xfId="0" applyFont="1" applyFill="1" applyAlignment="1">
      <alignment/>
    </xf>
    <xf numFmtId="0" fontId="44" fillId="0" borderId="0" xfId="0" applyFont="1" applyFill="1" applyAlignment="1">
      <alignment/>
    </xf>
    <xf numFmtId="0" fontId="45" fillId="0" borderId="0" xfId="0" applyFont="1" applyFill="1" applyAlignment="1">
      <alignment/>
    </xf>
    <xf numFmtId="0" fontId="9" fillId="0" borderId="0" xfId="0" applyFont="1" applyAlignment="1">
      <alignment horizontal="center"/>
    </xf>
    <xf numFmtId="0" fontId="12" fillId="0" borderId="0" xfId="0" applyFont="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vertical="center" wrapText="1"/>
    </xf>
    <xf numFmtId="0" fontId="12" fillId="0" borderId="0" xfId="0" applyFont="1" applyAlignment="1">
      <alignment horizontal="center"/>
    </xf>
    <xf numFmtId="165" fontId="3" fillId="0" borderId="0" xfId="42" applyNumberFormat="1" applyFont="1" applyAlignment="1">
      <alignment horizontal="center"/>
    </xf>
    <xf numFmtId="165" fontId="3" fillId="0" borderId="0" xfId="42" applyNumberFormat="1" applyFont="1" applyAlignment="1">
      <alignment/>
    </xf>
    <xf numFmtId="166" fontId="3" fillId="0" borderId="0" xfId="42" applyNumberFormat="1" applyFont="1" applyAlignment="1">
      <alignment/>
    </xf>
    <xf numFmtId="165" fontId="9" fillId="0" borderId="0" xfId="0" applyNumberFormat="1" applyFont="1" applyAlignment="1">
      <alignment/>
    </xf>
    <xf numFmtId="166" fontId="12" fillId="0" borderId="0" xfId="42" applyNumberFormat="1" applyFont="1" applyAlignment="1">
      <alignment/>
    </xf>
    <xf numFmtId="166" fontId="9" fillId="0" borderId="0" xfId="42" applyNumberFormat="1" applyFont="1" applyAlignment="1">
      <alignment/>
    </xf>
    <xf numFmtId="165" fontId="3" fillId="0" borderId="13" xfId="42" applyNumberFormat="1" applyFont="1" applyBorder="1" applyAlignment="1">
      <alignment horizontal="center"/>
    </xf>
    <xf numFmtId="165" fontId="3" fillId="0" borderId="13" xfId="42" applyNumberFormat="1" applyFont="1" applyBorder="1" applyAlignment="1">
      <alignment/>
    </xf>
    <xf numFmtId="166" fontId="3" fillId="0" borderId="13" xfId="42" applyNumberFormat="1" applyFont="1" applyBorder="1" applyAlignment="1">
      <alignment/>
    </xf>
    <xf numFmtId="165" fontId="9" fillId="0" borderId="13" xfId="0" applyNumberFormat="1" applyFont="1" applyBorder="1" applyAlignment="1">
      <alignment/>
    </xf>
    <xf numFmtId="166" fontId="12" fillId="0" borderId="13" xfId="42" applyNumberFormat="1" applyFont="1" applyBorder="1" applyAlignment="1">
      <alignment/>
    </xf>
    <xf numFmtId="166" fontId="3" fillId="0" borderId="0" xfId="42" applyNumberFormat="1" applyFont="1" applyAlignment="1">
      <alignment horizontal="center"/>
    </xf>
    <xf numFmtId="166" fontId="4" fillId="0" borderId="0" xfId="42" applyNumberFormat="1" applyFont="1" applyAlignment="1">
      <alignment horizontal="center"/>
    </xf>
    <xf numFmtId="37" fontId="3" fillId="0" borderId="0" xfId="42" applyNumberFormat="1" applyFont="1" applyAlignment="1">
      <alignment/>
    </xf>
    <xf numFmtId="37" fontId="9" fillId="0" borderId="0" xfId="0" applyNumberFormat="1" applyFont="1" applyAlignment="1">
      <alignment/>
    </xf>
    <xf numFmtId="43" fontId="3" fillId="0" borderId="0" xfId="42" applyFont="1" applyAlignment="1">
      <alignment/>
    </xf>
    <xf numFmtId="37" fontId="12" fillId="0" borderId="0" xfId="0" applyNumberFormat="1" applyFont="1" applyAlignment="1">
      <alignment/>
    </xf>
    <xf numFmtId="166" fontId="12" fillId="0" borderId="0" xfId="0" applyNumberFormat="1" applyFont="1" applyAlignment="1">
      <alignment/>
    </xf>
    <xf numFmtId="41" fontId="12" fillId="0" borderId="0" xfId="0" applyNumberFormat="1" applyFont="1" applyAlignment="1">
      <alignment/>
    </xf>
    <xf numFmtId="166" fontId="12" fillId="0" borderId="12" xfId="42" applyNumberFormat="1" applyFont="1" applyBorder="1" applyAlignment="1">
      <alignment/>
    </xf>
    <xf numFmtId="166" fontId="9" fillId="0" borderId="12" xfId="42" applyNumberFormat="1" applyFont="1" applyBorder="1" applyAlignment="1">
      <alignment/>
    </xf>
    <xf numFmtId="165" fontId="12" fillId="0" borderId="0" xfId="0" applyNumberFormat="1" applyFont="1" applyAlignment="1">
      <alignment/>
    </xf>
    <xf numFmtId="43" fontId="12" fillId="0" borderId="0" xfId="0" applyNumberFormat="1" applyFont="1" applyAlignment="1">
      <alignment/>
    </xf>
    <xf numFmtId="43" fontId="12" fillId="0" borderId="0" xfId="42" applyFont="1" applyAlignment="1">
      <alignment/>
    </xf>
    <xf numFmtId="43" fontId="9" fillId="0" borderId="0" xfId="42" applyFont="1" applyAlignment="1">
      <alignment/>
    </xf>
    <xf numFmtId="166" fontId="9" fillId="0" borderId="0" xfId="0" applyNumberFormat="1" applyFont="1" applyAlignment="1">
      <alignment/>
    </xf>
    <xf numFmtId="43" fontId="9" fillId="0" borderId="0" xfId="0" applyNumberFormat="1" applyFont="1" applyAlignment="1">
      <alignment/>
    </xf>
    <xf numFmtId="37" fontId="12" fillId="0" borderId="0" xfId="0" applyNumberFormat="1" applyFont="1" applyAlignment="1">
      <alignment horizontal="center"/>
    </xf>
    <xf numFmtId="0" fontId="12" fillId="0" borderId="0" xfId="0" applyFont="1" applyBorder="1" applyAlignment="1">
      <alignment/>
    </xf>
    <xf numFmtId="165" fontId="9" fillId="0" borderId="12" xfId="0" applyNumberFormat="1" applyFont="1" applyBorder="1" applyAlignment="1">
      <alignment/>
    </xf>
    <xf numFmtId="0" fontId="14" fillId="0" borderId="0" xfId="0" applyFont="1" applyFill="1" applyAlignment="1">
      <alignment/>
    </xf>
    <xf numFmtId="0" fontId="3" fillId="0" borderId="18" xfId="0" applyFont="1" applyFill="1" applyBorder="1" applyAlignment="1">
      <alignment/>
    </xf>
    <xf numFmtId="0" fontId="4" fillId="0" borderId="0" xfId="0" applyFont="1" applyFill="1" applyBorder="1" applyAlignment="1">
      <alignment horizontal="center"/>
    </xf>
    <xf numFmtId="0" fontId="4" fillId="0" borderId="10" xfId="0" applyFont="1" applyFill="1" applyBorder="1" applyAlignment="1">
      <alignment horizontal="center"/>
    </xf>
    <xf numFmtId="0" fontId="4" fillId="0" borderId="10" xfId="0" applyFont="1" applyFill="1" applyBorder="1" applyAlignment="1">
      <alignment/>
    </xf>
    <xf numFmtId="0" fontId="4" fillId="0" borderId="14" xfId="0" applyFont="1" applyFill="1" applyBorder="1" applyAlignment="1">
      <alignment horizontal="center"/>
    </xf>
    <xf numFmtId="0" fontId="4" fillId="0" borderId="11" xfId="0" applyFont="1" applyFill="1" applyBorder="1" applyAlignment="1">
      <alignment horizontal="center"/>
    </xf>
    <xf numFmtId="0" fontId="4" fillId="0" borderId="11" xfId="0" applyFont="1" applyFill="1" applyBorder="1" applyAlignment="1">
      <alignment/>
    </xf>
    <xf numFmtId="0" fontId="3" fillId="0" borderId="0" xfId="0" applyFont="1" applyFill="1" applyAlignment="1">
      <alignment horizontal="center"/>
    </xf>
    <xf numFmtId="14" fontId="4" fillId="0" borderId="11" xfId="0" applyNumberFormat="1" applyFont="1" applyFill="1" applyBorder="1" applyAlignment="1">
      <alignment horizontal="center"/>
    </xf>
    <xf numFmtId="14" fontId="4" fillId="0" borderId="0" xfId="0" applyNumberFormat="1" applyFont="1" applyFill="1" applyBorder="1" applyAlignment="1">
      <alignment horizontal="center"/>
    </xf>
    <xf numFmtId="0" fontId="3" fillId="0" borderId="0" xfId="0" applyFont="1" applyFill="1" applyAlignment="1">
      <alignment horizontal="center" vertical="center" wrapText="1"/>
    </xf>
    <xf numFmtId="0" fontId="4" fillId="0" borderId="14" xfId="0" applyFont="1" applyFill="1" applyBorder="1" applyAlignment="1">
      <alignment/>
    </xf>
    <xf numFmtId="0" fontId="3" fillId="0" borderId="10" xfId="0" applyFont="1" applyFill="1" applyBorder="1" applyAlignment="1">
      <alignment horizontal="center"/>
    </xf>
    <xf numFmtId="0" fontId="3" fillId="0" borderId="0" xfId="0" applyFont="1" applyFill="1" applyBorder="1" applyAlignment="1">
      <alignment/>
    </xf>
    <xf numFmtId="0" fontId="3" fillId="0" borderId="11" xfId="0" applyFont="1" applyFill="1" applyBorder="1" applyAlignment="1">
      <alignment horizontal="center"/>
    </xf>
    <xf numFmtId="0" fontId="3" fillId="0" borderId="11" xfId="0" applyFont="1" applyFill="1" applyBorder="1" applyAlignment="1">
      <alignment/>
    </xf>
    <xf numFmtId="165" fontId="3" fillId="0" borderId="0" xfId="42" applyNumberFormat="1" applyFont="1" applyFill="1" applyBorder="1" applyAlignment="1">
      <alignment/>
    </xf>
    <xf numFmtId="165" fontId="3" fillId="0" borderId="11" xfId="0" applyNumberFormat="1" applyFont="1" applyFill="1" applyBorder="1" applyAlignment="1">
      <alignment/>
    </xf>
    <xf numFmtId="10" fontId="3" fillId="0" borderId="0" xfId="57" applyNumberFormat="1" applyFont="1" applyFill="1" applyAlignment="1">
      <alignment/>
    </xf>
    <xf numFmtId="165" fontId="3" fillId="0" borderId="11" xfId="42" applyNumberFormat="1" applyFont="1" applyFill="1" applyBorder="1" applyAlignment="1">
      <alignment/>
    </xf>
    <xf numFmtId="37" fontId="3" fillId="0" borderId="11" xfId="42" applyNumberFormat="1" applyFont="1" applyFill="1" applyBorder="1" applyAlignment="1">
      <alignment/>
    </xf>
    <xf numFmtId="37" fontId="3" fillId="0" borderId="0" xfId="42" applyNumberFormat="1" applyFont="1" applyFill="1" applyBorder="1" applyAlignment="1">
      <alignment/>
    </xf>
    <xf numFmtId="43" fontId="3" fillId="0" borderId="11" xfId="42" applyFont="1" applyFill="1" applyBorder="1" applyAlignment="1">
      <alignment/>
    </xf>
    <xf numFmtId="166" fontId="3" fillId="0" borderId="11" xfId="42" applyNumberFormat="1" applyFont="1" applyFill="1" applyBorder="1" applyAlignment="1">
      <alignment/>
    </xf>
    <xf numFmtId="166" fontId="3" fillId="0" borderId="11" xfId="0" applyNumberFormat="1" applyFont="1" applyFill="1" applyBorder="1" applyAlignment="1">
      <alignment/>
    </xf>
    <xf numFmtId="166" fontId="46" fillId="0" borderId="11" xfId="42" applyNumberFormat="1" applyFont="1" applyFill="1" applyBorder="1" applyAlignment="1">
      <alignment/>
    </xf>
    <xf numFmtId="165" fontId="46" fillId="0" borderId="0" xfId="42" applyNumberFormat="1" applyFont="1" applyFill="1" applyBorder="1" applyAlignment="1">
      <alignment/>
    </xf>
    <xf numFmtId="165" fontId="47" fillId="0" borderId="11" xfId="42" applyNumberFormat="1" applyFont="1" applyFill="1" applyBorder="1" applyAlignment="1">
      <alignment/>
    </xf>
    <xf numFmtId="166" fontId="47" fillId="0" borderId="11" xfId="42" applyNumberFormat="1" applyFont="1" applyFill="1" applyBorder="1" applyAlignment="1">
      <alignment/>
    </xf>
    <xf numFmtId="164" fontId="3" fillId="0" borderId="0" xfId="57" applyNumberFormat="1" applyFont="1" applyFill="1" applyAlignment="1">
      <alignment/>
    </xf>
    <xf numFmtId="165" fontId="3" fillId="0" borderId="19" xfId="42" applyNumberFormat="1" applyFont="1" applyFill="1" applyBorder="1" applyAlignment="1">
      <alignment/>
    </xf>
    <xf numFmtId="165" fontId="3" fillId="0" borderId="14" xfId="42" applyNumberFormat="1" applyFont="1" applyFill="1" applyBorder="1" applyAlignment="1">
      <alignment/>
    </xf>
    <xf numFmtId="0" fontId="0" fillId="0" borderId="0" xfId="0" applyFont="1" applyFill="1" applyAlignment="1">
      <alignment/>
    </xf>
    <xf numFmtId="0" fontId="4" fillId="0" borderId="18" xfId="0" applyFont="1" applyFill="1" applyBorder="1" applyAlignment="1">
      <alignment horizontal="center"/>
    </xf>
    <xf numFmtId="0" fontId="3" fillId="0" borderId="10" xfId="0" applyFont="1" applyFill="1" applyBorder="1" applyAlignment="1">
      <alignment/>
    </xf>
    <xf numFmtId="165" fontId="46" fillId="0" borderId="11" xfId="42" applyNumberFormat="1" applyFont="1" applyFill="1" applyBorder="1" applyAlignment="1">
      <alignment/>
    </xf>
    <xf numFmtId="166" fontId="3" fillId="0" borderId="0" xfId="42" applyNumberFormat="1" applyFont="1" applyFill="1" applyBorder="1" applyAlignment="1">
      <alignment/>
    </xf>
    <xf numFmtId="166" fontId="48" fillId="0" borderId="11" xfId="42" applyNumberFormat="1" applyFont="1" applyFill="1" applyBorder="1" applyAlignment="1">
      <alignment/>
    </xf>
    <xf numFmtId="0" fontId="4" fillId="0" borderId="20" xfId="0" applyFont="1" applyFill="1" applyBorder="1" applyAlignment="1">
      <alignment horizontal="center"/>
    </xf>
    <xf numFmtId="0" fontId="4" fillId="0" borderId="21" xfId="0" applyFont="1" applyFill="1" applyBorder="1" applyAlignment="1">
      <alignment horizontal="center"/>
    </xf>
    <xf numFmtId="0" fontId="4" fillId="0" borderId="22" xfId="0" applyFont="1" applyFill="1" applyBorder="1" applyAlignment="1">
      <alignment horizontal="center"/>
    </xf>
    <xf numFmtId="14" fontId="4" fillId="0" borderId="20" xfId="0" applyNumberFormat="1" applyFont="1" applyFill="1" applyBorder="1" applyAlignment="1">
      <alignment horizontal="center"/>
    </xf>
    <xf numFmtId="165" fontId="47" fillId="0" borderId="0" xfId="42" applyNumberFormat="1" applyFont="1" applyFill="1" applyBorder="1" applyAlignment="1">
      <alignment/>
    </xf>
    <xf numFmtId="165" fontId="3" fillId="0" borderId="23" xfId="42" applyNumberFormat="1" applyFont="1" applyFill="1" applyBorder="1" applyAlignment="1">
      <alignment/>
    </xf>
    <xf numFmtId="166" fontId="3" fillId="0" borderId="23" xfId="42" applyNumberFormat="1" applyFont="1" applyFill="1" applyBorder="1" applyAlignment="1">
      <alignment/>
    </xf>
    <xf numFmtId="165" fontId="3" fillId="0" borderId="23" xfId="0" applyNumberFormat="1" applyFont="1" applyFill="1" applyBorder="1" applyAlignment="1">
      <alignment/>
    </xf>
    <xf numFmtId="43" fontId="3" fillId="0" borderId="23" xfId="42" applyFont="1" applyFill="1" applyBorder="1" applyAlignment="1">
      <alignment/>
    </xf>
    <xf numFmtId="43" fontId="3" fillId="0" borderId="0" xfId="42" applyFont="1" applyFill="1" applyBorder="1" applyAlignment="1">
      <alignment/>
    </xf>
    <xf numFmtId="0" fontId="3" fillId="0" borderId="23" xfId="0" applyFont="1" applyFill="1" applyBorder="1" applyAlignment="1">
      <alignment horizontal="right"/>
    </xf>
    <xf numFmtId="0" fontId="3" fillId="0" borderId="0" xfId="0" applyFont="1" applyFill="1" applyBorder="1" applyAlignment="1">
      <alignment horizontal="right"/>
    </xf>
    <xf numFmtId="165" fontId="3" fillId="0" borderId="23" xfId="0" applyNumberFormat="1" applyFont="1" applyFill="1" applyBorder="1" applyAlignment="1">
      <alignment horizontal="right"/>
    </xf>
    <xf numFmtId="0" fontId="3" fillId="0" borderId="14" xfId="0" applyFont="1" applyFill="1" applyBorder="1" applyAlignment="1">
      <alignment horizontal="center"/>
    </xf>
    <xf numFmtId="0" fontId="3" fillId="0" borderId="14" xfId="0" applyFont="1" applyFill="1" applyBorder="1" applyAlignment="1">
      <alignment/>
    </xf>
    <xf numFmtId="165" fontId="3" fillId="0" borderId="14" xfId="0" applyNumberFormat="1" applyFont="1" applyFill="1" applyBorder="1" applyAlignment="1">
      <alignment horizontal="center"/>
    </xf>
    <xf numFmtId="165" fontId="3" fillId="0" borderId="14" xfId="0" applyNumberFormat="1" applyFont="1" applyFill="1" applyBorder="1" applyAlignment="1">
      <alignment/>
    </xf>
    <xf numFmtId="41" fontId="10" fillId="0" borderId="10" xfId="0" applyNumberFormat="1" applyFont="1" applyFill="1" applyBorder="1" applyAlignment="1">
      <alignment/>
    </xf>
    <xf numFmtId="0" fontId="0" fillId="0" borderId="0" xfId="0" applyFont="1" applyFill="1" applyAlignment="1">
      <alignment horizontal="center"/>
    </xf>
    <xf numFmtId="43" fontId="0" fillId="0" borderId="0" xfId="0" applyNumberFormat="1" applyFont="1" applyFill="1" applyAlignment="1">
      <alignment/>
    </xf>
    <xf numFmtId="9" fontId="0" fillId="0" borderId="0" xfId="57" applyFont="1" applyFill="1" applyAlignment="1">
      <alignment/>
    </xf>
    <xf numFmtId="165" fontId="0" fillId="0" borderId="0" xfId="0" applyNumberFormat="1" applyFont="1" applyFill="1" applyAlignment="1">
      <alignment/>
    </xf>
    <xf numFmtId="0" fontId="11" fillId="0" borderId="0" xfId="0" applyFont="1" applyFill="1" applyAlignment="1">
      <alignment/>
    </xf>
    <xf numFmtId="169" fontId="5" fillId="0" borderId="0" xfId="42" applyNumberFormat="1" applyFont="1" applyFill="1" applyAlignment="1">
      <alignment/>
    </xf>
    <xf numFmtId="0" fontId="9" fillId="0" borderId="0" xfId="0" applyFont="1" applyFill="1" applyAlignment="1">
      <alignment horizontal="left"/>
    </xf>
    <xf numFmtId="0" fontId="7"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left"/>
    </xf>
    <xf numFmtId="0" fontId="5" fillId="0" borderId="0" xfId="0" applyFont="1" applyFill="1" applyAlignment="1">
      <alignment horizontal="left"/>
    </xf>
    <xf numFmtId="0" fontId="5" fillId="0" borderId="24" xfId="0" applyFont="1" applyFill="1" applyBorder="1" applyAlignment="1">
      <alignment horizontal="center"/>
    </xf>
    <xf numFmtId="0" fontId="5" fillId="0" borderId="25" xfId="0" applyFont="1" applyFill="1" applyBorder="1" applyAlignment="1">
      <alignment horizontal="center"/>
    </xf>
    <xf numFmtId="0" fontId="5" fillId="0" borderId="11" xfId="0" applyFont="1" applyFill="1" applyBorder="1" applyAlignment="1">
      <alignment/>
    </xf>
    <xf numFmtId="0" fontId="5" fillId="0" borderId="14" xfId="0" applyFont="1" applyFill="1" applyBorder="1" applyAlignment="1">
      <alignment horizontal="center"/>
    </xf>
    <xf numFmtId="0" fontId="5" fillId="0" borderId="18" xfId="0" applyFont="1" applyFill="1" applyBorder="1" applyAlignment="1">
      <alignment horizontal="center"/>
    </xf>
    <xf numFmtId="0" fontId="5" fillId="0" borderId="26" xfId="0" applyFont="1" applyFill="1" applyBorder="1" applyAlignment="1">
      <alignment horizontal="center"/>
    </xf>
    <xf numFmtId="165" fontId="11" fillId="0" borderId="11" xfId="42" applyNumberFormat="1" applyFont="1" applyFill="1" applyBorder="1" applyAlignment="1">
      <alignment/>
    </xf>
    <xf numFmtId="9" fontId="11" fillId="0" borderId="11" xfId="57" applyFont="1" applyFill="1" applyBorder="1" applyAlignment="1">
      <alignment horizontal="center"/>
    </xf>
    <xf numFmtId="9" fontId="11" fillId="0" borderId="11" xfId="57" applyNumberFormat="1" applyFont="1" applyFill="1" applyBorder="1" applyAlignment="1">
      <alignment horizontal="center"/>
    </xf>
    <xf numFmtId="9" fontId="11" fillId="0" borderId="18" xfId="57" applyNumberFormat="1" applyFont="1" applyFill="1" applyBorder="1" applyAlignment="1">
      <alignment horizontal="center"/>
    </xf>
    <xf numFmtId="165" fontId="11" fillId="0" borderId="19" xfId="42" applyNumberFormat="1" applyFont="1" applyFill="1" applyBorder="1" applyAlignment="1">
      <alignment/>
    </xf>
    <xf numFmtId="165" fontId="11" fillId="0" borderId="19" xfId="42" applyNumberFormat="1"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9" fontId="11" fillId="0" borderId="10" xfId="57" applyFont="1" applyFill="1" applyBorder="1" applyAlignment="1">
      <alignment horizontal="center"/>
    </xf>
    <xf numFmtId="165" fontId="11" fillId="0" borderId="10" xfId="42" applyNumberFormat="1" applyFont="1" applyFill="1" applyBorder="1" applyAlignment="1">
      <alignment/>
    </xf>
    <xf numFmtId="165" fontId="19" fillId="0" borderId="11" xfId="42" applyNumberFormat="1" applyFont="1" applyFill="1" applyBorder="1" applyAlignment="1">
      <alignment/>
    </xf>
    <xf numFmtId="165" fontId="11" fillId="0" borderId="14" xfId="42" applyNumberFormat="1" applyFont="1" applyFill="1" applyBorder="1" applyAlignment="1">
      <alignment/>
    </xf>
    <xf numFmtId="9" fontId="11" fillId="0" borderId="18" xfId="57" applyFont="1" applyFill="1" applyBorder="1" applyAlignment="1">
      <alignment horizontal="center"/>
    </xf>
    <xf numFmtId="166" fontId="19" fillId="0" borderId="27" xfId="0" applyNumberFormat="1" applyFont="1" applyFill="1" applyBorder="1" applyAlignment="1">
      <alignment/>
    </xf>
    <xf numFmtId="165" fontId="19" fillId="0" borderId="18" xfId="42" applyNumberFormat="1" applyFont="1" applyFill="1" applyBorder="1" applyAlignment="1">
      <alignment/>
    </xf>
    <xf numFmtId="0" fontId="27" fillId="0" borderId="0" xfId="0" applyFont="1" applyFill="1" applyAlignment="1">
      <alignment horizontal="center"/>
    </xf>
    <xf numFmtId="0" fontId="27" fillId="0" borderId="0" xfId="0" applyFont="1" applyFill="1" applyAlignment="1">
      <alignment/>
    </xf>
    <xf numFmtId="0" fontId="27" fillId="0" borderId="0" xfId="0" applyFont="1" applyFill="1" applyAlignment="1">
      <alignment horizontal="left"/>
    </xf>
    <xf numFmtId="0" fontId="5" fillId="0" borderId="22" xfId="0" applyFont="1" applyFill="1" applyBorder="1" applyAlignment="1">
      <alignment horizontal="center"/>
    </xf>
    <xf numFmtId="0" fontId="5" fillId="0" borderId="18" xfId="0" applyFont="1" applyFill="1" applyBorder="1" applyAlignment="1">
      <alignment horizontal="center" wrapText="1"/>
    </xf>
    <xf numFmtId="0" fontId="5" fillId="0" borderId="29" xfId="0" applyFont="1" applyFill="1" applyBorder="1" applyAlignment="1">
      <alignment horizontal="center"/>
    </xf>
    <xf numFmtId="166" fontId="32" fillId="0" borderId="26" xfId="42" applyNumberFormat="1" applyFont="1" applyFill="1" applyBorder="1" applyAlignment="1">
      <alignment/>
    </xf>
    <xf numFmtId="166" fontId="22" fillId="0" borderId="0" xfId="42" applyNumberFormat="1" applyFont="1" applyFill="1" applyBorder="1" applyAlignment="1">
      <alignment/>
    </xf>
    <xf numFmtId="0" fontId="4" fillId="0" borderId="0" xfId="0" applyFont="1" applyFill="1" applyAlignment="1">
      <alignment horizontal="justify"/>
    </xf>
    <xf numFmtId="0" fontId="5" fillId="0" borderId="0" xfId="0" applyFont="1" applyFill="1" applyBorder="1" applyAlignment="1">
      <alignment horizontal="center"/>
    </xf>
    <xf numFmtId="0" fontId="5" fillId="0" borderId="13" xfId="0" applyFont="1" applyFill="1" applyBorder="1" applyAlignment="1">
      <alignment horizontal="center"/>
    </xf>
    <xf numFmtId="0" fontId="21" fillId="0" borderId="0" xfId="0" applyFont="1" applyFill="1" applyBorder="1" applyAlignment="1">
      <alignment horizontal="center"/>
    </xf>
    <xf numFmtId="166" fontId="11" fillId="0" borderId="0" xfId="42" applyNumberFormat="1" applyFont="1" applyFill="1" applyAlignment="1">
      <alignment horizontal="center"/>
    </xf>
    <xf numFmtId="166" fontId="19" fillId="0" borderId="0" xfId="42" applyNumberFormat="1" applyFont="1" applyFill="1" applyAlignment="1">
      <alignment/>
    </xf>
    <xf numFmtId="166" fontId="19" fillId="0" borderId="0" xfId="0" applyNumberFormat="1" applyFont="1" applyFill="1" applyAlignment="1">
      <alignment/>
    </xf>
    <xf numFmtId="165" fontId="19" fillId="0" borderId="0" xfId="0" applyNumberFormat="1" applyFont="1" applyFill="1" applyAlignment="1">
      <alignment/>
    </xf>
    <xf numFmtId="0" fontId="4" fillId="0" borderId="0" xfId="0" applyFont="1" applyFill="1" applyAlignment="1" quotePrefix="1">
      <alignment horizontal="center"/>
    </xf>
    <xf numFmtId="0" fontId="23" fillId="0" borderId="0" xfId="0" applyFont="1" applyFill="1" applyAlignment="1">
      <alignment/>
    </xf>
    <xf numFmtId="0" fontId="11" fillId="0" borderId="0" xfId="0" applyFont="1" applyFill="1" applyAlignment="1">
      <alignment horizontal="left"/>
    </xf>
    <xf numFmtId="0" fontId="21" fillId="0" borderId="0" xfId="0" applyFont="1" applyFill="1" applyAlignment="1">
      <alignment horizontal="center" wrapText="1"/>
    </xf>
    <xf numFmtId="165" fontId="19" fillId="0" borderId="0" xfId="42" applyNumberFormat="1" applyFont="1" applyFill="1" applyAlignment="1">
      <alignment/>
    </xf>
    <xf numFmtId="0" fontId="27" fillId="0" borderId="22" xfId="0" applyFont="1" applyFill="1" applyBorder="1" applyAlignment="1">
      <alignment horizontal="center"/>
    </xf>
    <xf numFmtId="0" fontId="27" fillId="0" borderId="20" xfId="0" applyFont="1" applyFill="1" applyBorder="1" applyAlignment="1">
      <alignment horizontal="center"/>
    </xf>
    <xf numFmtId="0" fontId="27" fillId="0" borderId="11" xfId="0" applyFont="1" applyFill="1" applyBorder="1" applyAlignment="1">
      <alignment/>
    </xf>
    <xf numFmtId="0" fontId="27" fillId="0" borderId="21" xfId="0" applyFont="1" applyFill="1" applyBorder="1" applyAlignment="1">
      <alignment horizontal="center"/>
    </xf>
    <xf numFmtId="0" fontId="27" fillId="0" borderId="28" xfId="0" applyFont="1" applyFill="1" applyBorder="1" applyAlignment="1">
      <alignment horizontal="center"/>
    </xf>
    <xf numFmtId="0" fontId="27" fillId="0" borderId="20" xfId="0" applyFont="1" applyFill="1" applyBorder="1" applyAlignment="1">
      <alignment/>
    </xf>
    <xf numFmtId="165" fontId="20" fillId="0" borderId="11" xfId="42" applyNumberFormat="1" applyFont="1" applyFill="1" applyBorder="1" applyAlignment="1">
      <alignment/>
    </xf>
    <xf numFmtId="165" fontId="20" fillId="0" borderId="11" xfId="42" applyNumberFormat="1" applyFont="1" applyFill="1" applyBorder="1" applyAlignment="1">
      <alignment horizontal="center"/>
    </xf>
    <xf numFmtId="0" fontId="27" fillId="0" borderId="21" xfId="0" applyFont="1" applyFill="1" applyBorder="1" applyAlignment="1">
      <alignment/>
    </xf>
    <xf numFmtId="0" fontId="27" fillId="0" borderId="14" xfId="0" applyFont="1" applyFill="1" applyBorder="1" applyAlignment="1">
      <alignment/>
    </xf>
    <xf numFmtId="0" fontId="27" fillId="0" borderId="14" xfId="0" applyFont="1" applyFill="1" applyBorder="1" applyAlignment="1">
      <alignment horizontal="center"/>
    </xf>
    <xf numFmtId="0" fontId="27" fillId="0" borderId="13" xfId="0" applyFont="1" applyFill="1" applyBorder="1" applyAlignment="1">
      <alignment/>
    </xf>
    <xf numFmtId="0" fontId="27" fillId="0" borderId="28" xfId="0" applyFont="1" applyFill="1" applyBorder="1" applyAlignment="1">
      <alignment/>
    </xf>
    <xf numFmtId="165" fontId="20" fillId="0" borderId="18" xfId="42" applyNumberFormat="1" applyFont="1" applyFill="1" applyBorder="1" applyAlignment="1">
      <alignment/>
    </xf>
    <xf numFmtId="0" fontId="27" fillId="0" borderId="15" xfId="0" applyFont="1" applyFill="1" applyBorder="1" applyAlignment="1">
      <alignment/>
    </xf>
    <xf numFmtId="0" fontId="27" fillId="0" borderId="15" xfId="0" applyFont="1" applyFill="1" applyBorder="1" applyAlignment="1">
      <alignment horizontal="center"/>
    </xf>
    <xf numFmtId="0" fontId="27" fillId="0" borderId="26" xfId="0" applyFont="1" applyFill="1" applyBorder="1" applyAlignment="1">
      <alignment horizontal="center"/>
    </xf>
    <xf numFmtId="0" fontId="0" fillId="0" borderId="0" xfId="0" applyFont="1" applyFill="1" applyBorder="1" applyAlignment="1">
      <alignment/>
    </xf>
    <xf numFmtId="165" fontId="20" fillId="0" borderId="0" xfId="42" applyNumberFormat="1" applyFont="1" applyFill="1" applyBorder="1" applyAlignment="1">
      <alignment/>
    </xf>
    <xf numFmtId="0" fontId="0" fillId="0" borderId="0" xfId="0" applyFont="1" applyFill="1" applyBorder="1" applyAlignment="1">
      <alignment horizontal="center"/>
    </xf>
    <xf numFmtId="0" fontId="27" fillId="0" borderId="22" xfId="0" applyFont="1" applyFill="1" applyBorder="1" applyAlignment="1">
      <alignment/>
    </xf>
    <xf numFmtId="0" fontId="27" fillId="0" borderId="11" xfId="0" applyFont="1" applyFill="1" applyBorder="1" applyAlignment="1">
      <alignment horizontal="center"/>
    </xf>
    <xf numFmtId="165" fontId="20" fillId="0" borderId="14" xfId="42" applyNumberFormat="1" applyFont="1" applyFill="1" applyBorder="1" applyAlignment="1">
      <alignment/>
    </xf>
    <xf numFmtId="0" fontId="27" fillId="0" borderId="18" xfId="0" applyFont="1" applyFill="1" applyBorder="1" applyAlignment="1">
      <alignment/>
    </xf>
    <xf numFmtId="165" fontId="11" fillId="0" borderId="18" xfId="42" applyNumberFormat="1" applyFont="1" applyFill="1" applyBorder="1" applyAlignment="1">
      <alignment/>
    </xf>
    <xf numFmtId="166" fontId="11" fillId="0" borderId="26" xfId="0" applyNumberFormat="1" applyFont="1" applyFill="1" applyBorder="1" applyAlignment="1">
      <alignment horizontal="center"/>
    </xf>
    <xf numFmtId="166" fontId="11" fillId="0" borderId="15" xfId="0" applyNumberFormat="1" applyFont="1" applyFill="1" applyBorder="1" applyAlignment="1">
      <alignment/>
    </xf>
    <xf numFmtId="165" fontId="11" fillId="0" borderId="15" xfId="42" applyNumberFormat="1" applyFont="1" applyFill="1" applyBorder="1" applyAlignment="1">
      <alignment horizontal="center"/>
    </xf>
    <xf numFmtId="165" fontId="11" fillId="0" borderId="0" xfId="42" applyNumberFormat="1" applyFont="1" applyFill="1" applyBorder="1" applyAlignment="1">
      <alignment/>
    </xf>
    <xf numFmtId="166" fontId="11" fillId="0" borderId="0" xfId="0" applyNumberFormat="1" applyFont="1" applyFill="1" applyBorder="1" applyAlignment="1">
      <alignment/>
    </xf>
    <xf numFmtId="165" fontId="11" fillId="0" borderId="0" xfId="42" applyNumberFormat="1" applyFont="1" applyFill="1" applyBorder="1" applyAlignment="1">
      <alignment horizontal="center"/>
    </xf>
    <xf numFmtId="168" fontId="19" fillId="0" borderId="0" xfId="42" applyNumberFormat="1" applyFont="1" applyFill="1" applyAlignment="1">
      <alignment/>
    </xf>
    <xf numFmtId="165" fontId="0" fillId="0" borderId="12" xfId="0" applyNumberFormat="1" applyFont="1" applyFill="1" applyBorder="1" applyAlignment="1">
      <alignment/>
    </xf>
    <xf numFmtId="165" fontId="11" fillId="0" borderId="12" xfId="42" applyNumberFormat="1" applyFont="1" applyFill="1" applyBorder="1" applyAlignment="1">
      <alignment/>
    </xf>
    <xf numFmtId="0" fontId="11" fillId="0" borderId="0" xfId="0" applyFont="1" applyFill="1" applyAlignment="1">
      <alignment horizontal="center"/>
    </xf>
    <xf numFmtId="0" fontId="11" fillId="0" borderId="0" xfId="0" applyFont="1" applyFill="1" applyAlignment="1">
      <alignment horizontal="justify"/>
    </xf>
    <xf numFmtId="37" fontId="0" fillId="0" borderId="0" xfId="0" applyNumberFormat="1" applyFont="1" applyFill="1" applyAlignment="1">
      <alignment horizontal="center"/>
    </xf>
    <xf numFmtId="43" fontId="11" fillId="0" borderId="16" xfId="42" applyFont="1" applyFill="1" applyBorder="1" applyAlignment="1">
      <alignment/>
    </xf>
    <xf numFmtId="0" fontId="49" fillId="0" borderId="0" xfId="0" applyFont="1" applyFill="1" applyAlignment="1" quotePrefix="1">
      <alignment horizontal="center"/>
    </xf>
    <xf numFmtId="0" fontId="50" fillId="0" borderId="0" xfId="0" applyFont="1" applyFill="1" applyAlignment="1">
      <alignment horizontal="left"/>
    </xf>
    <xf numFmtId="166" fontId="0" fillId="0" borderId="0" xfId="42" applyNumberFormat="1" applyFont="1" applyFill="1" applyAlignment="1">
      <alignment horizontal="center"/>
    </xf>
    <xf numFmtId="166" fontId="0" fillId="0" borderId="0" xfId="0" applyNumberFormat="1" applyFont="1" applyFill="1" applyAlignment="1">
      <alignment horizontal="center"/>
    </xf>
    <xf numFmtId="166" fontId="10" fillId="0" borderId="30" xfId="0" applyNumberFormat="1" applyFont="1" applyFill="1" applyBorder="1" applyAlignment="1">
      <alignment/>
    </xf>
    <xf numFmtId="166" fontId="10" fillId="0" borderId="31" xfId="0" applyNumberFormat="1" applyFont="1" applyFill="1" applyBorder="1" applyAlignment="1">
      <alignment/>
    </xf>
    <xf numFmtId="166" fontId="10" fillId="0" borderId="30" xfId="42" applyNumberFormat="1" applyFont="1" applyFill="1" applyBorder="1" applyAlignment="1">
      <alignment/>
    </xf>
    <xf numFmtId="166" fontId="10" fillId="0" borderId="31" xfId="42" applyNumberFormat="1" applyFont="1" applyFill="1" applyBorder="1" applyAlignment="1">
      <alignment/>
    </xf>
    <xf numFmtId="166" fontId="10" fillId="0" borderId="32" xfId="0" applyNumberFormat="1" applyFont="1" applyFill="1" applyBorder="1" applyAlignment="1">
      <alignment/>
    </xf>
    <xf numFmtId="166" fontId="10" fillId="0" borderId="33" xfId="0" applyNumberFormat="1" applyFont="1" applyFill="1" applyBorder="1" applyAlignment="1">
      <alignment/>
    </xf>
    <xf numFmtId="166" fontId="10" fillId="0" borderId="33" xfId="42" applyNumberFormat="1" applyFont="1" applyFill="1" applyBorder="1" applyAlignment="1">
      <alignment/>
    </xf>
    <xf numFmtId="166" fontId="10" fillId="0" borderId="32" xfId="42" applyNumberFormat="1" applyFont="1" applyFill="1" applyBorder="1" applyAlignment="1">
      <alignment/>
    </xf>
    <xf numFmtId="165" fontId="3" fillId="0" borderId="11" xfId="0" applyNumberFormat="1" applyFont="1" applyFill="1" applyBorder="1" applyAlignment="1">
      <alignment horizontal="right"/>
    </xf>
    <xf numFmtId="0" fontId="3" fillId="0" borderId="11" xfId="0" applyFont="1" applyFill="1" applyBorder="1" applyAlignment="1">
      <alignment horizontal="right"/>
    </xf>
    <xf numFmtId="0" fontId="3" fillId="0" borderId="20" xfId="0" applyFont="1" applyFill="1" applyBorder="1" applyAlignment="1">
      <alignment/>
    </xf>
    <xf numFmtId="166" fontId="48" fillId="0" borderId="20" xfId="42" applyNumberFormat="1" applyFont="1" applyFill="1" applyBorder="1" applyAlignment="1">
      <alignment/>
    </xf>
    <xf numFmtId="0" fontId="3" fillId="0" borderId="25" xfId="0" applyFont="1" applyFill="1" applyBorder="1" applyAlignment="1">
      <alignment/>
    </xf>
    <xf numFmtId="0" fontId="16" fillId="0" borderId="30" xfId="0" applyFont="1" applyFill="1" applyBorder="1" applyAlignment="1">
      <alignment horizontal="center" vertical="center" wrapText="1"/>
    </xf>
    <xf numFmtId="10" fontId="3" fillId="0" borderId="33" xfId="57" applyNumberFormat="1" applyFont="1" applyFill="1" applyBorder="1" applyAlignment="1">
      <alignment/>
    </xf>
    <xf numFmtId="37" fontId="3" fillId="0" borderId="20" xfId="42" applyNumberFormat="1" applyFont="1" applyFill="1" applyBorder="1" applyAlignment="1">
      <alignment/>
    </xf>
    <xf numFmtId="10" fontId="3" fillId="0" borderId="30" xfId="57" applyNumberFormat="1" applyFont="1" applyFill="1" applyBorder="1" applyAlignment="1">
      <alignment/>
    </xf>
    <xf numFmtId="0" fontId="16" fillId="0" borderId="33" xfId="0" applyFont="1" applyFill="1" applyBorder="1" applyAlignment="1">
      <alignment horizontal="center" vertical="center" wrapText="1"/>
    </xf>
    <xf numFmtId="165" fontId="3" fillId="0" borderId="20" xfId="42" applyNumberFormat="1" applyFont="1" applyFill="1" applyBorder="1" applyAlignment="1">
      <alignment/>
    </xf>
    <xf numFmtId="166" fontId="3" fillId="0" borderId="20" xfId="42" applyNumberFormat="1" applyFont="1" applyFill="1" applyBorder="1" applyAlignment="1">
      <alignment/>
    </xf>
    <xf numFmtId="0" fontId="16" fillId="0" borderId="0" xfId="0" applyFont="1" applyFill="1" applyBorder="1" applyAlignment="1">
      <alignment horizontal="center" vertical="center" wrapText="1"/>
    </xf>
    <xf numFmtId="43" fontId="3" fillId="0" borderId="20" xfId="42" applyFont="1" applyFill="1" applyBorder="1" applyAlignment="1">
      <alignment/>
    </xf>
    <xf numFmtId="165" fontId="3" fillId="0" borderId="20" xfId="0" applyNumberFormat="1" applyFont="1" applyFill="1" applyBorder="1" applyAlignment="1">
      <alignment/>
    </xf>
    <xf numFmtId="166" fontId="46" fillId="0" borderId="20" xfId="42" applyNumberFormat="1" applyFont="1" applyFill="1" applyBorder="1" applyAlignment="1">
      <alignment/>
    </xf>
    <xf numFmtId="0" fontId="3" fillId="0" borderId="22" xfId="0" applyFont="1" applyFill="1" applyBorder="1" applyAlignment="1">
      <alignment horizontal="center"/>
    </xf>
    <xf numFmtId="165" fontId="47" fillId="0" borderId="20" xfId="42" applyNumberFormat="1" applyFont="1" applyFill="1" applyBorder="1" applyAlignment="1">
      <alignment/>
    </xf>
    <xf numFmtId="165" fontId="3" fillId="0" borderId="34" xfId="42" applyNumberFormat="1" applyFont="1" applyFill="1" applyBorder="1" applyAlignment="1">
      <alignment/>
    </xf>
    <xf numFmtId="165" fontId="3" fillId="0" borderId="35" xfId="42" applyNumberFormat="1" applyFont="1" applyFill="1" applyBorder="1" applyAlignment="1">
      <alignment/>
    </xf>
    <xf numFmtId="166" fontId="3" fillId="0" borderId="34" xfId="42" applyNumberFormat="1" applyFont="1" applyFill="1" applyBorder="1" applyAlignment="1">
      <alignment/>
    </xf>
    <xf numFmtId="43" fontId="3" fillId="0" borderId="34" xfId="42" applyFont="1" applyFill="1" applyBorder="1" applyAlignment="1">
      <alignment/>
    </xf>
    <xf numFmtId="0" fontId="3" fillId="0" borderId="34" xfId="0" applyFont="1" applyFill="1" applyBorder="1" applyAlignment="1">
      <alignment horizontal="right"/>
    </xf>
    <xf numFmtId="0" fontId="3" fillId="0" borderId="21" xfId="0" applyFont="1" applyFill="1" applyBorder="1" applyAlignment="1">
      <alignment horizontal="center"/>
    </xf>
    <xf numFmtId="0" fontId="4" fillId="0" borderId="24" xfId="0" applyFont="1" applyFill="1" applyBorder="1" applyAlignment="1">
      <alignment horizontal="center"/>
    </xf>
    <xf numFmtId="0" fontId="4" fillId="0" borderId="29" xfId="0" applyFont="1" applyFill="1" applyBorder="1" applyAlignment="1">
      <alignment horizontal="center"/>
    </xf>
    <xf numFmtId="0" fontId="4" fillId="0" borderId="25" xfId="0" applyFont="1" applyFill="1" applyBorder="1" applyAlignment="1">
      <alignment horizontal="center"/>
    </xf>
    <xf numFmtId="0" fontId="4" fillId="0" borderId="25" xfId="0" applyFont="1" applyFill="1" applyBorder="1" applyAlignment="1">
      <alignment/>
    </xf>
    <xf numFmtId="0" fontId="3" fillId="0" borderId="24" xfId="0" applyFont="1" applyFill="1" applyBorder="1" applyAlignment="1">
      <alignment horizontal="center"/>
    </xf>
    <xf numFmtId="165" fontId="3" fillId="0" borderId="25" xfId="42" applyNumberFormat="1" applyFont="1" applyFill="1" applyBorder="1" applyAlignment="1">
      <alignment/>
    </xf>
    <xf numFmtId="167" fontId="3" fillId="0" borderId="25" xfId="0" applyNumberFormat="1" applyFont="1" applyFill="1" applyBorder="1" applyAlignment="1">
      <alignment/>
    </xf>
    <xf numFmtId="0" fontId="3" fillId="0" borderId="29" xfId="0" applyFont="1" applyFill="1" applyBorder="1" applyAlignment="1">
      <alignment horizontal="center"/>
    </xf>
    <xf numFmtId="0" fontId="16" fillId="0" borderId="36" xfId="0" applyFont="1" applyFill="1" applyBorder="1" applyAlignment="1">
      <alignment horizontal="center" vertical="center" wrapText="1"/>
    </xf>
    <xf numFmtId="10" fontId="3" fillId="0" borderId="37" xfId="57" applyNumberFormat="1" applyFont="1" applyFill="1" applyBorder="1" applyAlignment="1">
      <alignment/>
    </xf>
    <xf numFmtId="0" fontId="12" fillId="0" borderId="11" xfId="0" applyFont="1" applyFill="1" applyBorder="1" applyAlignment="1">
      <alignment/>
    </xf>
    <xf numFmtId="10" fontId="3" fillId="0" borderId="36" xfId="57" applyNumberFormat="1" applyFont="1" applyFill="1" applyBorder="1" applyAlignment="1">
      <alignment/>
    </xf>
    <xf numFmtId="0" fontId="16" fillId="0" borderId="37" xfId="0" applyFont="1" applyFill="1" applyBorder="1" applyAlignment="1">
      <alignment horizontal="center" vertical="center" wrapText="1"/>
    </xf>
    <xf numFmtId="0" fontId="4" fillId="0" borderId="28" xfId="0" applyFont="1" applyFill="1" applyBorder="1" applyAlignment="1">
      <alignment horizontal="center"/>
    </xf>
    <xf numFmtId="0" fontId="4" fillId="0" borderId="15" xfId="0" applyFont="1" applyFill="1" applyBorder="1" applyAlignment="1">
      <alignment horizontal="center"/>
    </xf>
    <xf numFmtId="0" fontId="4" fillId="0" borderId="26" xfId="0" applyFont="1" applyFill="1" applyBorder="1" applyAlignment="1">
      <alignment horizontal="center"/>
    </xf>
    <xf numFmtId="0" fontId="26"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105</xdr:row>
      <xdr:rowOff>85725</xdr:rowOff>
    </xdr:from>
    <xdr:to>
      <xdr:col>5</xdr:col>
      <xdr:colOff>1295400</xdr:colOff>
      <xdr:row>118</xdr:row>
      <xdr:rowOff>38100</xdr:rowOff>
    </xdr:to>
    <xdr:sp>
      <xdr:nvSpPr>
        <xdr:cNvPr id="1" name="TextBox 1"/>
        <xdr:cNvSpPr txBox="1">
          <a:spLocks noChangeArrowheads="1"/>
        </xdr:cNvSpPr>
      </xdr:nvSpPr>
      <xdr:spPr>
        <a:xfrm>
          <a:off x="762000" y="20478750"/>
          <a:ext cx="7219950" cy="2800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On 3rd November 2010, the Company announced the following proposals:-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Proposed private placement of up to 20,827,920 shares  in QL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Proposed share split involving the subdivision of every one (1) existing ordinary share of RM0.50 each held in QL ("Existing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Share(s)") into two (2) ordinary shares of RM0.25 each in QL or "Share(s)") held on an entitlement date to be determined and announced later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Proposed issue of up to 41,600,000 free warrants in QL ("Warrant(s)") on the basis of one (1) free warrant for every twenty (20) existing QL Shares held after the Proposed Private Placement and Proposed Share Split ; and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Proposed increase in the authorized share capital and consequential amendments to the Company's Memorandum and Articles of Association .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freddieyap\My%20Documents\QL-30.9.10-Consol%20WIP\QL%20Qtrly%20announcement-2nd%20quarter%2030.9.2009-fin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freddieyap\My%20Documents\QL-30.9.10-Consol%20WIP\QLRes-QLFS%20consol%20AWP-30.9.2010\QLRE-QLFS-Consol%20AWP-30.9.2010-FY-Nov201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freddieyap\My%20Documents\QL-30.9.10-Consol%20WIP\Share%20buyback%20summary-30091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FY'S%20DOCUMENTS\QL%20Summary%20results%202005\4th%20qtr%2031.3.2005\QL%20qtr%20announcement-1.4.04%20to%2031.3.2005-26.5.05-Y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QL%20Summary%20Results%202010\Quarterly%20consol%2030.9.09\QL%20Qtrly%20announcement-2nd%20quarter%2030.9.2009-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densed PL-30.9.2009"/>
      <sheetName val="Condensed BS-30.9.2009"/>
      <sheetName val="KLSE notes-30.9.09"/>
      <sheetName val="KLSE notesB1-30.9.2009"/>
      <sheetName val="Condensed Equity-30.9.2009"/>
      <sheetName val="IFS Notes-30.9.2009"/>
      <sheetName val="Condensed CF-30.9.2009"/>
    </sheetNames>
    <sheetDataSet>
      <sheetData sheetId="0">
        <row r="39">
          <cell r="G39">
            <v>3448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LR Group-31.3.2010"/>
      <sheetName val="QLFS-ConBS-30.9.2010"/>
      <sheetName val="QLR Group CF-30.9.10"/>
      <sheetName val="QLFS Current adj-30.9.10"/>
      <sheetName val="QLRE Borrowing Notes-30.9.2010"/>
      <sheetName val="QLFS-ConPL-30.9.2010"/>
      <sheetName val="Indahgrain-30.9.10"/>
      <sheetName val="QLRes-div income-Sep2010"/>
      <sheetName val="QLRE - Sep-2010 crn adj"/>
      <sheetName val="QLRE-QLFS-Tax Notes-30.9.2010"/>
      <sheetName val="QLFE - MI 30.9.10"/>
      <sheetName val="QLFS-div income-Sep2010"/>
      <sheetName val="QLRE-interco trans-Sep 2010"/>
      <sheetName val="QLF-interco trans-30.9.2010"/>
      <sheetName val="summary of the group-FRS"/>
      <sheetName val="QLR CF-March2010-KPMG"/>
      <sheetName val="QLRE - 31.03.10 crn adj-kpmg"/>
      <sheetName val="Add Adjustments 14.05.2010"/>
      <sheetName val="QLFS-ConPL-31.03.10-per kpmg"/>
      <sheetName val="QLFS Current adj-31.03.10-kpmg"/>
      <sheetName val="QLRes-div income-31.3.10"/>
      <sheetName val="QLFS-Dividend income-31.3.2010"/>
      <sheetName val="Invest in Sub-31.3.2010"/>
      <sheetName val="QLFS-Invest in sub-Mar2010"/>
      <sheetName val="QLFS-analysis of PBT"/>
      <sheetName val="Increase in invest insub-sep'09"/>
      <sheetName val="QLres-invest in Sub-sep09"/>
      <sheetName val=" QLFS Per Adj-up to 2008"/>
      <sheetName val="QLFS Per Adj-31.3.09"/>
      <sheetName val="QLRE Per Adj-to 31.3.08"/>
      <sheetName val=" QLRE - per adj (BS)-31.3.09"/>
      <sheetName val="F6.04 - BS"/>
      <sheetName val="F6.05 - PL"/>
      <sheetName val="Sheet3"/>
    </sheetNames>
    <sheetDataSet>
      <sheetData sheetId="5">
        <row r="54">
          <cell r="AH54">
            <v>75991737.03965366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ighted ave 300910"/>
      <sheetName val="Funds 300910"/>
      <sheetName val="Weighted ave 300610"/>
      <sheetName val="Funds300610"/>
      <sheetName val="Weighted ave 310310"/>
      <sheetName val="Funds 310310"/>
      <sheetName val="Weighted ave 311209"/>
      <sheetName val="Funds YTD 311209"/>
      <sheetName val="Funds YTD 300909"/>
      <sheetName val="Funds YTD 300609"/>
      <sheetName val="Weighted ave share 08"/>
      <sheetName val="Funds YTD 310309"/>
      <sheetName val="Funds YTD 301208"/>
      <sheetName val="Funds YTD 300908"/>
      <sheetName val="master"/>
      <sheetName val="MGO"/>
    </sheetNames>
    <sheetDataSet>
      <sheetData sheetId="0">
        <row r="45">
          <cell r="K45">
            <v>392058869.61748636</v>
          </cell>
          <cell r="T45">
            <v>392015291.78929764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densed PL-31.3.2005-final"/>
      <sheetName val="KLSE-Qtrly Notes-31.3.2005-fina"/>
      <sheetName val="Notes to IFS-31.3.2005-final"/>
      <sheetName val="Condensed CFS-31.3.2005-final"/>
      <sheetName val="Condensed BS-31.3.2005-final"/>
      <sheetName val="Condensed Equity-31.3.2005-fina"/>
    </sheetNames>
    <sheetDataSet>
      <sheetData sheetId="0">
        <row r="44">
          <cell r="F44" t="str">
            <v>NA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densed PL-30.9.2009"/>
      <sheetName val="Condensed BS-30.9.2009"/>
      <sheetName val="KLSE notes-30.9.09"/>
      <sheetName val="KLSE notesB1-30.9.2009"/>
      <sheetName val="Condensed Equity-30.9.2009"/>
      <sheetName val="IFS Notes-30.9.2009"/>
      <sheetName val="Condensed CF-30.9.2009"/>
    </sheetNames>
    <sheetDataSet>
      <sheetData sheetId="4">
        <row r="17">
          <cell r="I17">
            <v>48360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51"/>
  <sheetViews>
    <sheetView tabSelected="1" zoomScale="64" zoomScaleNormal="64" zoomScalePageLayoutView="0" workbookViewId="0" topLeftCell="A4">
      <pane xSplit="6" ySplit="13" topLeftCell="I17" activePane="bottomRight" state="frozen"/>
      <selection pane="topLeft" activeCell="A4" sqref="A4"/>
      <selection pane="topRight" activeCell="G4" sqref="G4"/>
      <selection pane="bottomLeft" activeCell="A17" sqref="A17"/>
      <selection pane="bottomRight" activeCell="F34" sqref="F34"/>
    </sheetView>
  </sheetViews>
  <sheetFormatPr defaultColWidth="9.140625" defaultRowHeight="12.75"/>
  <cols>
    <col min="1" max="2" width="9.140625" style="177" customWidth="1"/>
    <col min="3" max="3" width="13.140625" style="177" customWidth="1"/>
    <col min="4" max="4" width="20.421875" style="177" customWidth="1"/>
    <col min="5" max="5" width="9.57421875" style="177" customWidth="1"/>
    <col min="6" max="6" width="33.140625" style="177" customWidth="1"/>
    <col min="7" max="7" width="20.8515625" style="177" customWidth="1"/>
    <col min="8" max="8" width="10.28125" style="177" customWidth="1"/>
    <col min="9" max="9" width="23.7109375" style="177" customWidth="1"/>
    <col min="10" max="10" width="10.421875" style="177" customWidth="1"/>
    <col min="11" max="11" width="13.421875" style="177" customWidth="1"/>
    <col min="12" max="12" width="22.8515625" style="177" customWidth="1"/>
    <col min="13" max="13" width="12.00390625" style="177" customWidth="1"/>
    <col min="14" max="14" width="26.421875" style="177" customWidth="1"/>
    <col min="15" max="16384" width="9.140625" style="177" customWidth="1"/>
  </cols>
  <sheetData>
    <row r="1" s="105" customFormat="1" ht="26.25">
      <c r="A1" s="104" t="s">
        <v>439</v>
      </c>
    </row>
    <row r="2" s="105" customFormat="1" ht="23.25">
      <c r="A2" s="106" t="s">
        <v>3</v>
      </c>
    </row>
    <row r="3" s="105" customFormat="1" ht="23.25">
      <c r="A3" s="107"/>
    </row>
    <row r="4" s="105" customFormat="1" ht="23.25">
      <c r="A4" s="106" t="s">
        <v>461</v>
      </c>
    </row>
    <row r="5" s="105" customFormat="1" ht="23.25">
      <c r="A5" s="107"/>
    </row>
    <row r="6" s="105" customFormat="1" ht="23.25">
      <c r="A6" s="107"/>
    </row>
    <row r="7" spans="1:14" s="105" customFormat="1" ht="23.25">
      <c r="A7" s="108" t="s">
        <v>462</v>
      </c>
      <c r="B7" s="107"/>
      <c r="C7" s="107"/>
      <c r="D7" s="107"/>
      <c r="E7" s="107"/>
      <c r="F7" s="107"/>
      <c r="G7" s="107"/>
      <c r="H7" s="107"/>
      <c r="I7" s="107"/>
      <c r="J7" s="107"/>
      <c r="K7" s="107"/>
      <c r="L7" s="107"/>
      <c r="M7" s="107"/>
      <c r="N7" s="107"/>
    </row>
    <row r="8" spans="1:14" ht="15.75">
      <c r="A8" s="144"/>
      <c r="B8" s="35"/>
      <c r="C8" s="35"/>
      <c r="D8" s="35"/>
      <c r="E8" s="35"/>
      <c r="F8" s="35"/>
      <c r="G8" s="35"/>
      <c r="H8" s="35"/>
      <c r="I8" s="35"/>
      <c r="J8" s="35"/>
      <c r="K8" s="35"/>
      <c r="L8" s="35"/>
      <c r="M8" s="35"/>
      <c r="N8" s="35"/>
    </row>
    <row r="9" spans="1:14" s="45" customFormat="1" ht="18.75">
      <c r="A9" s="66"/>
      <c r="B9" s="66"/>
      <c r="C9" s="66"/>
      <c r="D9" s="66"/>
      <c r="E9" s="66"/>
      <c r="F9" s="66"/>
      <c r="G9" s="145"/>
      <c r="H9" s="66"/>
      <c r="I9" s="178"/>
      <c r="J9" s="146"/>
      <c r="K9" s="66"/>
      <c r="L9" s="145"/>
      <c r="M9" s="66"/>
      <c r="N9" s="178"/>
    </row>
    <row r="10" spans="1:14" s="45" customFormat="1" ht="18.75">
      <c r="A10" s="66"/>
      <c r="B10" s="66"/>
      <c r="C10" s="66"/>
      <c r="D10" s="66"/>
      <c r="E10" s="66"/>
      <c r="F10" s="66"/>
      <c r="G10" s="341" t="s">
        <v>4</v>
      </c>
      <c r="H10" s="342"/>
      <c r="I10" s="343"/>
      <c r="J10" s="146"/>
      <c r="K10" s="36"/>
      <c r="L10" s="341" t="s">
        <v>5</v>
      </c>
      <c r="M10" s="342"/>
      <c r="N10" s="343"/>
    </row>
    <row r="11" spans="1:14" s="45" customFormat="1" ht="18.75">
      <c r="A11" s="66"/>
      <c r="B11" s="66"/>
      <c r="C11" s="66"/>
      <c r="D11" s="66"/>
      <c r="E11" s="66"/>
      <c r="F11" s="66"/>
      <c r="G11" s="147" t="s">
        <v>6</v>
      </c>
      <c r="H11" s="147"/>
      <c r="I11" s="147" t="s">
        <v>7</v>
      </c>
      <c r="J11" s="146"/>
      <c r="K11" s="36"/>
      <c r="L11" s="147" t="s">
        <v>6</v>
      </c>
      <c r="M11" s="148"/>
      <c r="N11" s="147" t="s">
        <v>8</v>
      </c>
    </row>
    <row r="12" spans="1:14" s="45" customFormat="1" ht="18.75">
      <c r="A12" s="66"/>
      <c r="B12" s="66"/>
      <c r="C12" s="66"/>
      <c r="D12" s="66"/>
      <c r="E12" s="66"/>
      <c r="F12" s="66"/>
      <c r="G12" s="149" t="s">
        <v>9</v>
      </c>
      <c r="H12" s="149"/>
      <c r="I12" s="149" t="s">
        <v>9</v>
      </c>
      <c r="J12" s="146"/>
      <c r="K12" s="36"/>
      <c r="L12" s="150" t="s">
        <v>9</v>
      </c>
      <c r="M12" s="151"/>
      <c r="N12" s="150" t="s">
        <v>9</v>
      </c>
    </row>
    <row r="13" spans="1:14" s="45" customFormat="1" ht="18.75">
      <c r="A13" s="66"/>
      <c r="B13" s="66"/>
      <c r="C13" s="66"/>
      <c r="D13" s="66"/>
      <c r="E13" s="66"/>
      <c r="F13" s="66"/>
      <c r="G13" s="147" t="s">
        <v>463</v>
      </c>
      <c r="H13" s="150"/>
      <c r="I13" s="147" t="s">
        <v>463</v>
      </c>
      <c r="J13" s="146"/>
      <c r="K13" s="36"/>
      <c r="L13" s="147" t="s">
        <v>464</v>
      </c>
      <c r="M13" s="150"/>
      <c r="N13" s="147" t="s">
        <v>465</v>
      </c>
    </row>
    <row r="14" spans="1:14" s="45" customFormat="1" ht="18.75">
      <c r="A14" s="66"/>
      <c r="B14" s="66"/>
      <c r="C14" s="66"/>
      <c r="D14" s="66"/>
      <c r="E14" s="66"/>
      <c r="F14" s="66"/>
      <c r="G14" s="150" t="s">
        <v>466</v>
      </c>
      <c r="H14" s="150"/>
      <c r="I14" s="150" t="s">
        <v>449</v>
      </c>
      <c r="J14" s="146"/>
      <c r="K14" s="36"/>
      <c r="L14" s="150" t="s">
        <v>369</v>
      </c>
      <c r="M14" s="150"/>
      <c r="N14" s="150" t="s">
        <v>188</v>
      </c>
    </row>
    <row r="15" spans="1:14" s="45" customFormat="1" ht="18.75">
      <c r="A15" s="66"/>
      <c r="B15" s="66"/>
      <c r="C15" s="66"/>
      <c r="D15" s="66"/>
      <c r="E15" s="66"/>
      <c r="F15" s="152"/>
      <c r="G15" s="153" t="s">
        <v>443</v>
      </c>
      <c r="H15" s="151"/>
      <c r="I15" s="153" t="s">
        <v>445</v>
      </c>
      <c r="J15" s="154"/>
      <c r="K15" s="152"/>
      <c r="L15" s="153" t="s">
        <v>443</v>
      </c>
      <c r="M15" s="151"/>
      <c r="N15" s="153" t="s">
        <v>445</v>
      </c>
    </row>
    <row r="16" spans="1:14" s="45" customFormat="1" ht="28.5" customHeight="1">
      <c r="A16" s="66"/>
      <c r="B16" s="66"/>
      <c r="C16" s="66"/>
      <c r="D16" s="66"/>
      <c r="E16" s="66"/>
      <c r="F16" s="155"/>
      <c r="G16" s="149" t="s">
        <v>2</v>
      </c>
      <c r="H16" s="149"/>
      <c r="I16" s="149" t="s">
        <v>2</v>
      </c>
      <c r="J16" s="146"/>
      <c r="K16" s="155"/>
      <c r="L16" s="149" t="s">
        <v>2</v>
      </c>
      <c r="M16" s="156"/>
      <c r="N16" s="149" t="s">
        <v>2</v>
      </c>
    </row>
    <row r="17" spans="1:14" s="45" customFormat="1" ht="18.75">
      <c r="A17" s="66"/>
      <c r="B17" s="66"/>
      <c r="C17" s="66"/>
      <c r="D17" s="66"/>
      <c r="E17" s="66"/>
      <c r="F17" s="66"/>
      <c r="G17" s="157"/>
      <c r="H17" s="157"/>
      <c r="I17" s="179"/>
      <c r="J17" s="158"/>
      <c r="K17" s="152"/>
      <c r="L17" s="159"/>
      <c r="M17" s="160"/>
      <c r="N17" s="160"/>
    </row>
    <row r="18" spans="1:14" s="45" customFormat="1" ht="18.75">
      <c r="A18" s="66"/>
      <c r="B18" s="66"/>
      <c r="C18" s="66"/>
      <c r="D18" s="66"/>
      <c r="E18" s="66"/>
      <c r="F18" s="66"/>
      <c r="G18" s="160"/>
      <c r="H18" s="160"/>
      <c r="I18" s="160"/>
      <c r="J18" s="158"/>
      <c r="K18" s="66"/>
      <c r="L18" s="160"/>
      <c r="M18" s="160"/>
      <c r="N18" s="160"/>
    </row>
    <row r="19" spans="1:14" s="45" customFormat="1" ht="18.75">
      <c r="A19" s="66"/>
      <c r="B19" s="36"/>
      <c r="C19" s="66"/>
      <c r="D19" s="66"/>
      <c r="E19" s="66"/>
      <c r="F19" s="66"/>
      <c r="G19" s="160"/>
      <c r="H19" s="160"/>
      <c r="I19" s="164"/>
      <c r="J19" s="161"/>
      <c r="K19" s="66"/>
      <c r="L19" s="162"/>
      <c r="M19" s="162"/>
      <c r="N19" s="164"/>
    </row>
    <row r="20" spans="1:14" s="45" customFormat="1" ht="18.75">
      <c r="A20" s="66"/>
      <c r="B20" s="36"/>
      <c r="C20" s="66"/>
      <c r="D20" s="66"/>
      <c r="E20" s="66"/>
      <c r="F20" s="66"/>
      <c r="G20" s="160"/>
      <c r="H20" s="160"/>
      <c r="I20" s="164"/>
      <c r="J20" s="161"/>
      <c r="K20" s="66"/>
      <c r="L20" s="162"/>
      <c r="M20" s="162"/>
      <c r="N20" s="164"/>
    </row>
    <row r="21" spans="1:14" s="45" customFormat="1" ht="18.75">
      <c r="A21" s="66"/>
      <c r="B21" s="36" t="s">
        <v>146</v>
      </c>
      <c r="C21" s="66"/>
      <c r="D21" s="66"/>
      <c r="E21" s="66"/>
      <c r="F21" s="163"/>
      <c r="G21" s="164">
        <f>SUM('Condensed IS-30.9.2010'!G41)</f>
        <v>36405</v>
      </c>
      <c r="H21" s="160"/>
      <c r="I21" s="164">
        <f>SUM('Condensed IS-30.9.2010'!J35)</f>
        <v>29495</v>
      </c>
      <c r="J21" s="161"/>
      <c r="K21" s="163"/>
      <c r="L21" s="164">
        <f>SUM('Condensed IS-30.9.2010'!N35)</f>
        <v>64610.73703965366</v>
      </c>
      <c r="M21" s="162"/>
      <c r="N21" s="164">
        <f>SUM('Condensed IS-30.9.2010'!Q35)</f>
        <v>53011</v>
      </c>
    </row>
    <row r="22" spans="1:14" s="45" customFormat="1" ht="18.75">
      <c r="A22" s="66"/>
      <c r="B22" s="36"/>
      <c r="C22" s="66"/>
      <c r="D22" s="66"/>
      <c r="E22" s="66"/>
      <c r="F22" s="66"/>
      <c r="G22" s="160"/>
      <c r="H22" s="160"/>
      <c r="I22" s="164"/>
      <c r="J22" s="161"/>
      <c r="K22" s="66"/>
      <c r="L22" s="162"/>
      <c r="M22" s="162"/>
      <c r="N22" s="164"/>
    </row>
    <row r="23" spans="1:14" s="45" customFormat="1" ht="18.75">
      <c r="A23" s="66"/>
      <c r="B23" s="36"/>
      <c r="C23" s="66"/>
      <c r="D23" s="66"/>
      <c r="E23" s="66"/>
      <c r="F23" s="66"/>
      <c r="G23" s="165"/>
      <c r="H23" s="160"/>
      <c r="I23" s="165"/>
      <c r="J23" s="166"/>
      <c r="K23" s="66"/>
      <c r="L23" s="167"/>
      <c r="M23" s="162"/>
      <c r="N23" s="165"/>
    </row>
    <row r="24" spans="1:14" s="45" customFormat="1" ht="18.75">
      <c r="A24" s="66"/>
      <c r="B24" s="36" t="s">
        <v>404</v>
      </c>
      <c r="C24" s="66"/>
      <c r="D24" s="66"/>
      <c r="E24" s="66"/>
      <c r="F24" s="163"/>
      <c r="G24" s="165"/>
      <c r="H24" s="160"/>
      <c r="I24" s="165"/>
      <c r="J24" s="166"/>
      <c r="K24" s="163"/>
      <c r="L24" s="168"/>
      <c r="M24" s="162"/>
      <c r="N24" s="164"/>
    </row>
    <row r="25" spans="1:14" s="45" customFormat="1" ht="18.75">
      <c r="A25" s="66"/>
      <c r="B25" s="36"/>
      <c r="C25" s="66"/>
      <c r="D25" s="66"/>
      <c r="E25" s="66"/>
      <c r="F25" s="66"/>
      <c r="G25" s="160"/>
      <c r="H25" s="160"/>
      <c r="I25" s="165"/>
      <c r="J25" s="166"/>
      <c r="K25" s="66"/>
      <c r="L25" s="167"/>
      <c r="M25" s="162"/>
      <c r="N25" s="165"/>
    </row>
    <row r="26" spans="1:14" s="45" customFormat="1" ht="18.75">
      <c r="A26" s="66"/>
      <c r="B26" s="36" t="s">
        <v>479</v>
      </c>
      <c r="C26" s="66"/>
      <c r="D26" s="66"/>
      <c r="E26" s="66"/>
      <c r="F26" s="163"/>
      <c r="G26" s="165">
        <f>-2175+145</f>
        <v>-2030</v>
      </c>
      <c r="H26" s="160"/>
      <c r="I26" s="165">
        <v>2512</v>
      </c>
      <c r="J26" s="166"/>
      <c r="K26" s="163"/>
      <c r="L26" s="168">
        <f>SUM('Condensed Equity-30.9.2010'!I22)</f>
        <v>-3030</v>
      </c>
      <c r="M26" s="162"/>
      <c r="N26" s="168">
        <f>SUM('Condensed Equity-30.9.2010'!I47)</f>
        <v>6560</v>
      </c>
    </row>
    <row r="27" spans="1:14" s="45" customFormat="1" ht="18.75">
      <c r="A27" s="66"/>
      <c r="B27" s="36"/>
      <c r="C27" s="66"/>
      <c r="D27" s="66"/>
      <c r="E27" s="66"/>
      <c r="F27" s="163"/>
      <c r="G27" s="165"/>
      <c r="H27" s="160"/>
      <c r="I27" s="165"/>
      <c r="J27" s="166"/>
      <c r="K27" s="163"/>
      <c r="L27" s="168"/>
      <c r="M27" s="162"/>
      <c r="N27" s="168"/>
    </row>
    <row r="28" spans="1:14" s="45" customFormat="1" ht="18.75">
      <c r="A28" s="66"/>
      <c r="B28" s="36" t="s">
        <v>478</v>
      </c>
      <c r="C28" s="66"/>
      <c r="D28" s="66"/>
      <c r="E28" s="66"/>
      <c r="F28" s="66"/>
      <c r="G28" s="169">
        <v>8231</v>
      </c>
      <c r="H28" s="160"/>
      <c r="I28" s="167">
        <v>0</v>
      </c>
      <c r="J28" s="166"/>
      <c r="K28" s="163"/>
      <c r="L28" s="168">
        <f>SUM('Condensed Equity-30.9.2010'!H33)</f>
        <v>8231</v>
      </c>
      <c r="M28" s="162"/>
      <c r="N28" s="167">
        <v>0</v>
      </c>
    </row>
    <row r="29" spans="1:14" s="45" customFormat="1" ht="18.75">
      <c r="A29" s="66"/>
      <c r="B29" s="36"/>
      <c r="C29" s="66"/>
      <c r="D29" s="66"/>
      <c r="E29" s="66"/>
      <c r="F29" s="66"/>
      <c r="G29" s="169"/>
      <c r="H29" s="160"/>
      <c r="I29" s="167"/>
      <c r="J29" s="166"/>
      <c r="K29" s="163"/>
      <c r="L29" s="168"/>
      <c r="M29" s="162"/>
      <c r="N29" s="165"/>
    </row>
    <row r="30" spans="1:14" s="45" customFormat="1" ht="21">
      <c r="A30" s="66"/>
      <c r="B30" s="36"/>
      <c r="C30" s="66"/>
      <c r="D30" s="66"/>
      <c r="E30" s="66"/>
      <c r="F30" s="66"/>
      <c r="G30" s="170">
        <v>0</v>
      </c>
      <c r="H30" s="160"/>
      <c r="I30" s="180">
        <v>0</v>
      </c>
      <c r="J30" s="171"/>
      <c r="K30" s="163"/>
      <c r="L30" s="170">
        <f>SUM(G30)</f>
        <v>0</v>
      </c>
      <c r="M30" s="162"/>
      <c r="N30" s="180">
        <f>SUM(I30)</f>
        <v>0</v>
      </c>
    </row>
    <row r="31" spans="1:14" s="45" customFormat="1" ht="18.75">
      <c r="A31" s="66"/>
      <c r="B31" s="36"/>
      <c r="C31" s="66"/>
      <c r="D31" s="66"/>
      <c r="E31" s="66"/>
      <c r="F31" s="66"/>
      <c r="G31" s="160"/>
      <c r="H31" s="160"/>
      <c r="I31" s="164"/>
      <c r="J31" s="161"/>
      <c r="K31" s="66"/>
      <c r="L31" s="167"/>
      <c r="M31" s="162"/>
      <c r="N31" s="164"/>
    </row>
    <row r="32" spans="1:14" s="45" customFormat="1" ht="21">
      <c r="A32" s="66"/>
      <c r="B32" s="36" t="s">
        <v>368</v>
      </c>
      <c r="C32" s="66"/>
      <c r="D32" s="66"/>
      <c r="E32" s="66"/>
      <c r="F32" s="163"/>
      <c r="G32" s="172">
        <f>SUM(G21:G30)</f>
        <v>42606</v>
      </c>
      <c r="H32" s="164"/>
      <c r="I32" s="172">
        <f>SUM(I21:I30)</f>
        <v>32007</v>
      </c>
      <c r="J32" s="161"/>
      <c r="K32" s="163"/>
      <c r="L32" s="173">
        <f>SUM(L21:L30)</f>
        <v>69811.73703965366</v>
      </c>
      <c r="M32" s="164"/>
      <c r="N32" s="172">
        <f>SUM(N21:N30)</f>
        <v>59571</v>
      </c>
    </row>
    <row r="33" spans="1:14" s="45" customFormat="1" ht="18.75">
      <c r="A33" s="66"/>
      <c r="B33" s="36"/>
      <c r="C33" s="66"/>
      <c r="D33" s="66"/>
      <c r="E33" s="66"/>
      <c r="F33" s="66"/>
      <c r="G33" s="160"/>
      <c r="H33" s="160"/>
      <c r="I33" s="164"/>
      <c r="J33" s="161"/>
      <c r="K33" s="163"/>
      <c r="L33" s="167"/>
      <c r="M33" s="162"/>
      <c r="N33" s="164"/>
    </row>
    <row r="34" spans="1:14" s="45" customFormat="1" ht="18.75">
      <c r="A34" s="66"/>
      <c r="B34" s="36"/>
      <c r="C34" s="66"/>
      <c r="D34" s="66"/>
      <c r="E34" s="66"/>
      <c r="F34" s="66"/>
      <c r="G34" s="160"/>
      <c r="H34" s="160"/>
      <c r="I34" s="164"/>
      <c r="J34" s="161"/>
      <c r="K34" s="163"/>
      <c r="L34" s="162"/>
      <c r="M34" s="162"/>
      <c r="N34" s="164"/>
    </row>
    <row r="35" spans="1:14" s="45" customFormat="1" ht="18.75">
      <c r="A35" s="66"/>
      <c r="B35" s="36" t="s">
        <v>147</v>
      </c>
      <c r="C35" s="66"/>
      <c r="D35" s="66"/>
      <c r="E35" s="66"/>
      <c r="F35" s="66"/>
      <c r="G35" s="160"/>
      <c r="H35" s="160"/>
      <c r="I35" s="164"/>
      <c r="J35" s="161"/>
      <c r="K35" s="163"/>
      <c r="L35" s="162"/>
      <c r="M35" s="162"/>
      <c r="N35" s="164"/>
    </row>
    <row r="36" spans="1:14" s="45" customFormat="1" ht="18.75">
      <c r="A36" s="66"/>
      <c r="B36" s="36" t="s">
        <v>148</v>
      </c>
      <c r="C36" s="66"/>
      <c r="D36" s="66"/>
      <c r="E36" s="66"/>
      <c r="F36" s="174"/>
      <c r="G36" s="168">
        <f>SUM(G39-G37)</f>
        <v>39209</v>
      </c>
      <c r="H36" s="174"/>
      <c r="I36" s="168">
        <f>SUM(I39-I37)</f>
        <v>28559</v>
      </c>
      <c r="J36" s="181"/>
      <c r="K36" s="181"/>
      <c r="L36" s="168">
        <f>SUM(L39-L37)</f>
        <v>65005.73703965366</v>
      </c>
      <c r="M36" s="162"/>
      <c r="N36" s="168">
        <f>SUM(N39-N37)</f>
        <v>54920</v>
      </c>
    </row>
    <row r="37" spans="1:14" s="45" customFormat="1" ht="18.75">
      <c r="A37" s="66"/>
      <c r="B37" s="36" t="s">
        <v>149</v>
      </c>
      <c r="C37" s="66"/>
      <c r="D37" s="155"/>
      <c r="E37" s="163"/>
      <c r="G37" s="165">
        <f>SUM('Condensed IS-30.9.2010'!G39)</f>
        <v>3397</v>
      </c>
      <c r="H37" s="163"/>
      <c r="I37" s="168">
        <f>SUM('[1]Condensed PL-30.9.2009'!$G$39)</f>
        <v>3448</v>
      </c>
      <c r="J37" s="163"/>
      <c r="L37" s="168">
        <f>SUM('Condensed IS-30.9.2010'!N39)</f>
        <v>4806</v>
      </c>
      <c r="M37" s="163"/>
      <c r="N37" s="168">
        <f>SUM('Condensed IS-30.9.2010'!Q39)</f>
        <v>4651</v>
      </c>
    </row>
    <row r="38" spans="1:14" s="45" customFormat="1" ht="18.75">
      <c r="A38" s="66"/>
      <c r="B38" s="36"/>
      <c r="C38" s="66"/>
      <c r="D38" s="66"/>
      <c r="E38" s="66"/>
      <c r="F38" s="66"/>
      <c r="G38" s="160"/>
      <c r="H38" s="160"/>
      <c r="I38" s="160"/>
      <c r="J38" s="158"/>
      <c r="K38" s="66"/>
      <c r="L38" s="162"/>
      <c r="M38" s="162"/>
      <c r="N38" s="182"/>
    </row>
    <row r="39" spans="1:14" s="45" customFormat="1" ht="19.5" thickBot="1">
      <c r="A39" s="66"/>
      <c r="B39" s="36" t="s">
        <v>368</v>
      </c>
      <c r="C39" s="66"/>
      <c r="D39" s="66"/>
      <c r="E39" s="66"/>
      <c r="F39" s="66"/>
      <c r="G39" s="175">
        <f>SUM(G32)</f>
        <v>42606</v>
      </c>
      <c r="H39" s="160"/>
      <c r="I39" s="175">
        <f>SUM(I32)</f>
        <v>32007</v>
      </c>
      <c r="J39" s="161"/>
      <c r="K39" s="66"/>
      <c r="L39" s="175">
        <f>SUM(L32)</f>
        <v>69811.73703965366</v>
      </c>
      <c r="M39" s="162"/>
      <c r="N39" s="175">
        <f>SUM(N32)</f>
        <v>59571</v>
      </c>
    </row>
    <row r="40" spans="1:14" s="45" customFormat="1" ht="19.5" thickTop="1">
      <c r="A40" s="66"/>
      <c r="B40" s="36"/>
      <c r="C40" s="66"/>
      <c r="D40" s="66"/>
      <c r="E40" s="66"/>
      <c r="F40" s="66"/>
      <c r="G40" s="176"/>
      <c r="H40" s="160"/>
      <c r="I40" s="176"/>
      <c r="J40" s="161"/>
      <c r="K40" s="66"/>
      <c r="L40" s="176"/>
      <c r="M40" s="162"/>
      <c r="N40" s="176"/>
    </row>
    <row r="41" spans="1:14" ht="15">
      <c r="A41" s="47"/>
      <c r="B41" s="47"/>
      <c r="C41" s="47"/>
      <c r="D41" s="47"/>
      <c r="E41" s="47"/>
      <c r="F41" s="47"/>
      <c r="G41" s="47"/>
      <c r="H41" s="47"/>
      <c r="I41" s="47"/>
      <c r="J41" s="47"/>
      <c r="K41" s="47"/>
      <c r="L41" s="47"/>
      <c r="M41" s="47"/>
      <c r="N41" s="47"/>
    </row>
    <row r="42" spans="1:14" ht="15.75">
      <c r="A42" s="47"/>
      <c r="B42" s="35" t="s">
        <v>380</v>
      </c>
      <c r="C42" s="47"/>
      <c r="D42" s="47"/>
      <c r="E42" s="47"/>
      <c r="F42" s="47"/>
      <c r="G42" s="47"/>
      <c r="H42" s="47"/>
      <c r="I42" s="47"/>
      <c r="J42" s="47"/>
      <c r="K42" s="47"/>
      <c r="L42" s="47"/>
      <c r="M42" s="47"/>
      <c r="N42" s="47"/>
    </row>
    <row r="43" spans="1:14" ht="15.75">
      <c r="A43" s="47"/>
      <c r="B43" s="35" t="s">
        <v>378</v>
      </c>
      <c r="C43" s="47"/>
      <c r="D43" s="47"/>
      <c r="E43" s="47"/>
      <c r="F43" s="47"/>
      <c r="G43" s="47"/>
      <c r="H43" s="47"/>
      <c r="I43" s="47"/>
      <c r="J43" s="47"/>
      <c r="K43" s="47"/>
      <c r="L43" s="47"/>
      <c r="M43" s="47"/>
      <c r="N43" s="47"/>
    </row>
    <row r="44" spans="1:14" ht="15.75">
      <c r="A44" s="47"/>
      <c r="B44" s="35" t="s">
        <v>20</v>
      </c>
      <c r="C44" s="47"/>
      <c r="D44" s="47"/>
      <c r="E44" s="47"/>
      <c r="F44" s="47"/>
      <c r="G44" s="47"/>
      <c r="H44" s="47"/>
      <c r="I44" s="47"/>
      <c r="J44" s="47"/>
      <c r="K44" s="47"/>
      <c r="L44" s="47"/>
      <c r="M44" s="47"/>
      <c r="N44" s="47"/>
    </row>
    <row r="45" spans="1:14" ht="15">
      <c r="A45" s="47"/>
      <c r="B45" s="47"/>
      <c r="C45" s="47"/>
      <c r="D45" s="47"/>
      <c r="E45" s="47"/>
      <c r="F45" s="47"/>
      <c r="G45" s="47"/>
      <c r="H45" s="47"/>
      <c r="I45" s="47"/>
      <c r="J45" s="47"/>
      <c r="K45" s="47"/>
      <c r="L45" s="47"/>
      <c r="M45" s="47"/>
      <c r="N45" s="47"/>
    </row>
    <row r="46" spans="2:14" ht="15">
      <c r="B46" s="47"/>
      <c r="C46" s="47"/>
      <c r="D46" s="47"/>
      <c r="E46" s="47"/>
      <c r="F46" s="47"/>
      <c r="G46" s="47"/>
      <c r="H46" s="47"/>
      <c r="I46" s="47"/>
      <c r="J46" s="47"/>
      <c r="K46" s="47"/>
      <c r="L46" s="47"/>
      <c r="M46" s="47"/>
      <c r="N46" s="47"/>
    </row>
    <row r="47" spans="2:14" ht="15">
      <c r="B47" s="47"/>
      <c r="C47" s="47"/>
      <c r="D47" s="47"/>
      <c r="E47" s="47"/>
      <c r="F47" s="47"/>
      <c r="G47" s="47"/>
      <c r="H47" s="47"/>
      <c r="I47" s="47"/>
      <c r="J47" s="47"/>
      <c r="K47" s="47"/>
      <c r="L47" s="47"/>
      <c r="M47" s="47"/>
      <c r="N47" s="47"/>
    </row>
    <row r="48" spans="2:14" ht="15">
      <c r="B48" s="47"/>
      <c r="C48" s="47"/>
      <c r="D48" s="47"/>
      <c r="E48" s="47"/>
      <c r="F48" s="47"/>
      <c r="G48" s="47"/>
      <c r="H48" s="47"/>
      <c r="I48" s="47"/>
      <c r="J48" s="47"/>
      <c r="K48" s="47"/>
      <c r="L48" s="47"/>
      <c r="M48" s="47"/>
      <c r="N48" s="47"/>
    </row>
    <row r="49" spans="2:14" ht="15">
      <c r="B49" s="47"/>
      <c r="C49" s="47"/>
      <c r="D49" s="47"/>
      <c r="E49" s="47"/>
      <c r="F49" s="47"/>
      <c r="G49" s="47"/>
      <c r="H49" s="47"/>
      <c r="I49" s="47"/>
      <c r="J49" s="47"/>
      <c r="K49" s="47"/>
      <c r="L49" s="47"/>
      <c r="M49" s="47"/>
      <c r="N49" s="47"/>
    </row>
    <row r="50" spans="2:14" ht="15">
      <c r="B50" s="47"/>
      <c r="C50" s="47"/>
      <c r="D50" s="47"/>
      <c r="E50" s="47"/>
      <c r="F50" s="47"/>
      <c r="G50" s="47"/>
      <c r="H50" s="47"/>
      <c r="I50" s="47"/>
      <c r="J50" s="47"/>
      <c r="K50" s="47"/>
      <c r="L50" s="47"/>
      <c r="M50" s="47"/>
      <c r="N50" s="47"/>
    </row>
    <row r="51" spans="2:14" ht="15">
      <c r="B51" s="47"/>
      <c r="C51" s="47"/>
      <c r="D51" s="47"/>
      <c r="E51" s="47"/>
      <c r="F51" s="47"/>
      <c r="G51" s="47"/>
      <c r="H51" s="47"/>
      <c r="I51" s="47"/>
      <c r="J51" s="47"/>
      <c r="K51" s="47"/>
      <c r="L51" s="47"/>
      <c r="M51" s="47"/>
      <c r="N51" s="47"/>
    </row>
  </sheetData>
  <sheetProtection/>
  <mergeCells count="2">
    <mergeCell ref="G10:I10"/>
    <mergeCell ref="L10:N10"/>
  </mergeCells>
  <printOptions/>
  <pageMargins left="0.75" right="0.75" top="1" bottom="1" header="0.5" footer="0.5"/>
  <pageSetup fitToHeight="1" fitToWidth="1" horizontalDpi="600" verticalDpi="600" orientation="landscape"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R60"/>
  <sheetViews>
    <sheetView zoomScale="73" zoomScaleNormal="73" zoomScalePageLayoutView="0" workbookViewId="0" topLeftCell="A1">
      <pane xSplit="6" ySplit="16" topLeftCell="G32" activePane="bottomRight" state="frozen"/>
      <selection pane="topLeft" activeCell="A1" sqref="A1"/>
      <selection pane="topRight" activeCell="G1" sqref="G1"/>
      <selection pane="bottomLeft" activeCell="A17" sqref="A17"/>
      <selection pane="bottomRight" activeCell="G17" sqref="G17"/>
    </sheetView>
  </sheetViews>
  <sheetFormatPr defaultColWidth="9.140625" defaultRowHeight="12.75"/>
  <cols>
    <col min="1" max="2" width="9.140625" style="177" customWidth="1"/>
    <col min="3" max="3" width="13.140625" style="177" customWidth="1"/>
    <col min="4" max="4" width="20.421875" style="177" customWidth="1"/>
    <col min="5" max="5" width="10.28125" style="177" bestFit="1" customWidth="1"/>
    <col min="6" max="6" width="12.28125" style="177" customWidth="1"/>
    <col min="7" max="7" width="20.8515625" style="177" customWidth="1"/>
    <col min="8" max="8" width="13.00390625" style="177" customWidth="1"/>
    <col min="9" max="9" width="11.8515625" style="177" customWidth="1"/>
    <col min="10" max="10" width="21.421875" style="177" customWidth="1"/>
    <col min="11" max="11" width="13.421875" style="177" customWidth="1"/>
    <col min="12" max="12" width="11.8515625" style="177" customWidth="1"/>
    <col min="13" max="13" width="13.421875" style="177" customWidth="1"/>
    <col min="14" max="14" width="20.421875" style="177" customWidth="1"/>
    <col min="15" max="16" width="11.57421875" style="177" customWidth="1"/>
    <col min="17" max="17" width="23.00390625" style="177" customWidth="1"/>
    <col min="18" max="18" width="10.8515625" style="177" customWidth="1"/>
    <col min="19" max="16384" width="9.140625" style="177" customWidth="1"/>
  </cols>
  <sheetData>
    <row r="1" s="105" customFormat="1" ht="26.25">
      <c r="A1" s="104" t="s">
        <v>439</v>
      </c>
    </row>
    <row r="2" s="105" customFormat="1" ht="23.25">
      <c r="A2" s="106" t="s">
        <v>3</v>
      </c>
    </row>
    <row r="3" s="105" customFormat="1" ht="23.25">
      <c r="A3" s="107"/>
    </row>
    <row r="4" s="105" customFormat="1" ht="23.25">
      <c r="A4" s="106" t="s">
        <v>446</v>
      </c>
    </row>
    <row r="5" s="105" customFormat="1" ht="23.25">
      <c r="A5" s="107"/>
    </row>
    <row r="6" s="105" customFormat="1" ht="23.25">
      <c r="A6" s="107"/>
    </row>
    <row r="7" spans="1:17" s="105" customFormat="1" ht="23.25">
      <c r="A7" s="108" t="s">
        <v>447</v>
      </c>
      <c r="B7" s="107"/>
      <c r="C7" s="107"/>
      <c r="D7" s="107"/>
      <c r="E7" s="107"/>
      <c r="F7" s="107"/>
      <c r="G7" s="107"/>
      <c r="H7" s="107"/>
      <c r="I7" s="107"/>
      <c r="J7" s="107"/>
      <c r="K7" s="107"/>
      <c r="L7" s="107"/>
      <c r="M7" s="107"/>
      <c r="N7" s="107"/>
      <c r="O7" s="107"/>
      <c r="P7" s="107"/>
      <c r="Q7" s="107"/>
    </row>
    <row r="8" spans="1:17" ht="15.75">
      <c r="A8" s="144"/>
      <c r="B8" s="35"/>
      <c r="C8" s="35"/>
      <c r="D8" s="35"/>
      <c r="E8" s="35"/>
      <c r="F8" s="35"/>
      <c r="G8" s="35"/>
      <c r="H8" s="35"/>
      <c r="I8" s="35"/>
      <c r="J8" s="35"/>
      <c r="K8" s="35"/>
      <c r="L8" s="35"/>
      <c r="M8" s="35"/>
      <c r="N8" s="35"/>
      <c r="O8" s="35"/>
      <c r="P8" s="35"/>
      <c r="Q8" s="35"/>
    </row>
    <row r="9" spans="1:17" s="45" customFormat="1" ht="18.75">
      <c r="A9" s="66"/>
      <c r="B9" s="66"/>
      <c r="C9" s="66"/>
      <c r="D9" s="66"/>
      <c r="E9" s="66"/>
      <c r="F9" s="66"/>
      <c r="G9" s="145"/>
      <c r="H9" s="158"/>
      <c r="I9" s="66"/>
      <c r="J9" s="178"/>
      <c r="K9" s="146"/>
      <c r="L9" s="146"/>
      <c r="M9" s="66"/>
      <c r="N9" s="145"/>
      <c r="O9" s="158"/>
      <c r="P9" s="158"/>
      <c r="Q9" s="178"/>
    </row>
    <row r="10" spans="1:17" s="45" customFormat="1" ht="18.75">
      <c r="A10" s="66"/>
      <c r="B10" s="66"/>
      <c r="C10" s="66"/>
      <c r="D10" s="66"/>
      <c r="E10" s="66"/>
      <c r="F10" s="66"/>
      <c r="G10" s="341" t="s">
        <v>4</v>
      </c>
      <c r="H10" s="342"/>
      <c r="I10" s="342"/>
      <c r="J10" s="343"/>
      <c r="K10" s="146"/>
      <c r="L10" s="146"/>
      <c r="M10" s="36"/>
      <c r="N10" s="341" t="s">
        <v>5</v>
      </c>
      <c r="O10" s="342"/>
      <c r="P10" s="342"/>
      <c r="Q10" s="343"/>
    </row>
    <row r="11" spans="1:17" s="45" customFormat="1" ht="18.75">
      <c r="A11" s="66"/>
      <c r="B11" s="66"/>
      <c r="C11" s="66"/>
      <c r="D11" s="66"/>
      <c r="E11" s="66"/>
      <c r="F11" s="66"/>
      <c r="G11" s="183" t="s">
        <v>6</v>
      </c>
      <c r="H11" s="147"/>
      <c r="I11" s="328"/>
      <c r="J11" s="147" t="s">
        <v>7</v>
      </c>
      <c r="K11" s="146"/>
      <c r="L11" s="146"/>
      <c r="M11" s="36"/>
      <c r="N11" s="147" t="s">
        <v>6</v>
      </c>
      <c r="O11" s="147"/>
      <c r="P11" s="147"/>
      <c r="Q11" s="147" t="s">
        <v>8</v>
      </c>
    </row>
    <row r="12" spans="1:17" s="45" customFormat="1" ht="18.75">
      <c r="A12" s="66"/>
      <c r="B12" s="66"/>
      <c r="C12" s="66"/>
      <c r="D12" s="66"/>
      <c r="E12" s="66"/>
      <c r="F12" s="66"/>
      <c r="G12" s="184" t="s">
        <v>9</v>
      </c>
      <c r="H12" s="149"/>
      <c r="I12" s="329"/>
      <c r="J12" s="149" t="s">
        <v>9</v>
      </c>
      <c r="K12" s="146"/>
      <c r="L12" s="146"/>
      <c r="M12" s="36"/>
      <c r="N12" s="150" t="s">
        <v>9</v>
      </c>
      <c r="O12" s="150"/>
      <c r="P12" s="150"/>
      <c r="Q12" s="150" t="s">
        <v>9</v>
      </c>
    </row>
    <row r="13" spans="1:17" s="45" customFormat="1" ht="18.75">
      <c r="A13" s="66"/>
      <c r="B13" s="66"/>
      <c r="C13" s="66"/>
      <c r="D13" s="66"/>
      <c r="E13" s="66"/>
      <c r="F13" s="66"/>
      <c r="G13" s="185" t="s">
        <v>463</v>
      </c>
      <c r="H13" s="150"/>
      <c r="I13" s="330"/>
      <c r="J13" s="147" t="s">
        <v>463</v>
      </c>
      <c r="K13" s="146"/>
      <c r="L13" s="146"/>
      <c r="M13" s="36"/>
      <c r="N13" s="147" t="s">
        <v>496</v>
      </c>
      <c r="O13" s="147"/>
      <c r="P13" s="147"/>
      <c r="Q13" s="147" t="s">
        <v>496</v>
      </c>
    </row>
    <row r="14" spans="1:17" s="45" customFormat="1" ht="18.75">
      <c r="A14" s="66"/>
      <c r="B14" s="66"/>
      <c r="C14" s="66"/>
      <c r="D14" s="66"/>
      <c r="E14" s="66"/>
      <c r="F14" s="66"/>
      <c r="G14" s="183" t="s">
        <v>448</v>
      </c>
      <c r="H14" s="150"/>
      <c r="I14" s="330"/>
      <c r="J14" s="150" t="s">
        <v>449</v>
      </c>
      <c r="K14" s="146"/>
      <c r="L14" s="146"/>
      <c r="M14" s="36"/>
      <c r="N14" s="183" t="s">
        <v>376</v>
      </c>
      <c r="O14" s="183"/>
      <c r="P14" s="183"/>
      <c r="Q14" s="150" t="s">
        <v>188</v>
      </c>
    </row>
    <row r="15" spans="1:17" s="45" customFormat="1" ht="18.75">
      <c r="A15" s="66"/>
      <c r="B15" s="66"/>
      <c r="C15" s="66"/>
      <c r="D15" s="66"/>
      <c r="E15" s="66"/>
      <c r="F15" s="152" t="s">
        <v>171</v>
      </c>
      <c r="G15" s="186" t="s">
        <v>443</v>
      </c>
      <c r="H15" s="153"/>
      <c r="I15" s="331"/>
      <c r="J15" s="153" t="s">
        <v>445</v>
      </c>
      <c r="K15" s="154"/>
      <c r="L15" s="154"/>
      <c r="M15" s="152" t="s">
        <v>171</v>
      </c>
      <c r="N15" s="186" t="s">
        <v>443</v>
      </c>
      <c r="O15" s="186"/>
      <c r="P15" s="186"/>
      <c r="Q15" s="153" t="s">
        <v>445</v>
      </c>
    </row>
    <row r="16" spans="1:17" s="45" customFormat="1" ht="37.5" customHeight="1">
      <c r="A16" s="66"/>
      <c r="B16" s="66"/>
      <c r="C16" s="66"/>
      <c r="D16" s="66"/>
      <c r="E16" s="66"/>
      <c r="F16" s="155" t="s">
        <v>172</v>
      </c>
      <c r="G16" s="184" t="s">
        <v>2</v>
      </c>
      <c r="H16" s="149"/>
      <c r="I16" s="329"/>
      <c r="J16" s="149" t="s">
        <v>2</v>
      </c>
      <c r="K16" s="146"/>
      <c r="L16" s="146"/>
      <c r="M16" s="155" t="s">
        <v>172</v>
      </c>
      <c r="N16" s="149" t="s">
        <v>2</v>
      </c>
      <c r="O16" s="149"/>
      <c r="P16" s="149"/>
      <c r="Q16" s="149" t="s">
        <v>2</v>
      </c>
    </row>
    <row r="17" spans="1:17" s="45" customFormat="1" ht="18.75">
      <c r="A17" s="66"/>
      <c r="B17" s="66"/>
      <c r="C17" s="66"/>
      <c r="D17" s="66"/>
      <c r="E17" s="66"/>
      <c r="F17" s="66"/>
      <c r="G17" s="320"/>
      <c r="H17" s="157"/>
      <c r="I17" s="332"/>
      <c r="J17" s="179"/>
      <c r="K17" s="158"/>
      <c r="L17" s="158"/>
      <c r="M17" s="152"/>
      <c r="N17" s="159"/>
      <c r="O17" s="159"/>
      <c r="P17" s="159"/>
      <c r="Q17" s="160"/>
    </row>
    <row r="18" spans="1:17" s="45" customFormat="1" ht="18.75">
      <c r="A18" s="66"/>
      <c r="B18" s="66"/>
      <c r="C18" s="66"/>
      <c r="D18" s="66"/>
      <c r="E18" s="66"/>
      <c r="F18" s="66"/>
      <c r="G18" s="306"/>
      <c r="H18" s="160"/>
      <c r="I18" s="308"/>
      <c r="J18" s="160"/>
      <c r="K18" s="158"/>
      <c r="L18" s="158"/>
      <c r="M18" s="66"/>
      <c r="N18" s="160"/>
      <c r="O18" s="160"/>
      <c r="P18" s="160"/>
      <c r="Q18" s="160"/>
    </row>
    <row r="19" spans="1:17" s="45" customFormat="1" ht="21">
      <c r="A19" s="66"/>
      <c r="B19" s="36" t="s">
        <v>10</v>
      </c>
      <c r="C19" s="66"/>
      <c r="D19" s="66"/>
      <c r="E19" s="66"/>
      <c r="F19" s="163">
        <f>SUM(G19-J19)/J19</f>
        <v>0.30120978624835765</v>
      </c>
      <c r="G19" s="321">
        <v>438725</v>
      </c>
      <c r="H19" s="172"/>
      <c r="I19" s="308"/>
      <c r="J19" s="172">
        <v>337167</v>
      </c>
      <c r="K19" s="187"/>
      <c r="L19" s="187"/>
      <c r="M19" s="163">
        <f>SUM(N19-Q19)/Q19</f>
        <v>0.18706489326727305</v>
      </c>
      <c r="N19" s="172">
        <v>823239</v>
      </c>
      <c r="O19" s="172"/>
      <c r="P19" s="172"/>
      <c r="Q19" s="172">
        <v>693508</v>
      </c>
    </row>
    <row r="20" spans="1:17" s="45" customFormat="1" ht="18.75">
      <c r="A20" s="66"/>
      <c r="B20" s="36"/>
      <c r="C20" s="66"/>
      <c r="D20" s="66"/>
      <c r="E20" s="66"/>
      <c r="F20" s="66"/>
      <c r="G20" s="306"/>
      <c r="H20" s="160"/>
      <c r="I20" s="308"/>
      <c r="J20" s="164"/>
      <c r="K20" s="161"/>
      <c r="L20" s="161"/>
      <c r="M20" s="66"/>
      <c r="N20" s="162"/>
      <c r="O20" s="162"/>
      <c r="P20" s="162"/>
      <c r="Q20" s="164"/>
    </row>
    <row r="21" spans="1:17" s="45" customFormat="1" ht="18.75">
      <c r="A21" s="66"/>
      <c r="B21" s="36"/>
      <c r="C21" s="66"/>
      <c r="D21" s="66"/>
      <c r="E21" s="66"/>
      <c r="F21" s="66"/>
      <c r="G21" s="306"/>
      <c r="H21" s="160"/>
      <c r="I21" s="308"/>
      <c r="J21" s="164"/>
      <c r="K21" s="161"/>
      <c r="L21" s="161"/>
      <c r="M21" s="66"/>
      <c r="N21" s="162"/>
      <c r="O21" s="162"/>
      <c r="P21" s="162"/>
      <c r="Q21" s="164"/>
    </row>
    <row r="22" spans="1:17" s="45" customFormat="1" ht="18.75">
      <c r="A22" s="66"/>
      <c r="B22" s="36" t="s">
        <v>11</v>
      </c>
      <c r="C22" s="66"/>
      <c r="D22" s="66"/>
      <c r="E22" s="66"/>
      <c r="F22" s="163">
        <f>SUM(G22-J22)/J22</f>
        <v>0.22678394814923927</v>
      </c>
      <c r="G22" s="314">
        <f>SUM(G32-G28-G26-G30-G24)</f>
        <v>58298</v>
      </c>
      <c r="H22" s="164"/>
      <c r="I22" s="308"/>
      <c r="J22" s="164">
        <f>SUM(J32-J28-J26-J30-J24)</f>
        <v>47521</v>
      </c>
      <c r="K22" s="161"/>
      <c r="L22" s="161"/>
      <c r="M22" s="163">
        <f>SUM(N22-Q22)/Q22</f>
        <v>0.2228106824362521</v>
      </c>
      <c r="N22" s="164">
        <f>SUM(N32-N28-N26-N30-N24)</f>
        <v>105430.73703965366</v>
      </c>
      <c r="O22" s="164"/>
      <c r="P22" s="164"/>
      <c r="Q22" s="164">
        <v>86220</v>
      </c>
    </row>
    <row r="23" spans="1:17" s="45" customFormat="1" ht="18.75">
      <c r="A23" s="66"/>
      <c r="B23" s="36"/>
      <c r="C23" s="66"/>
      <c r="D23" s="66"/>
      <c r="E23" s="66"/>
      <c r="F23" s="163"/>
      <c r="G23" s="306"/>
      <c r="H23" s="160"/>
      <c r="I23" s="308"/>
      <c r="J23" s="164"/>
      <c r="K23" s="161"/>
      <c r="L23" s="161"/>
      <c r="M23" s="163"/>
      <c r="N23" s="168"/>
      <c r="O23" s="168"/>
      <c r="P23" s="168"/>
      <c r="Q23" s="164"/>
    </row>
    <row r="24" spans="1:17" s="45" customFormat="1" ht="18.75">
      <c r="A24" s="66"/>
      <c r="B24" s="36" t="s">
        <v>12</v>
      </c>
      <c r="C24" s="66"/>
      <c r="D24" s="66"/>
      <c r="E24" s="66"/>
      <c r="F24" s="163">
        <f>SUM(G24-J24)/J24</f>
        <v>0.04047459573246579</v>
      </c>
      <c r="G24" s="315">
        <v>-10874</v>
      </c>
      <c r="H24" s="168"/>
      <c r="I24" s="308"/>
      <c r="J24" s="168">
        <v>-10451</v>
      </c>
      <c r="K24" s="181"/>
      <c r="L24" s="161"/>
      <c r="M24" s="163">
        <f>SUM(N24-Q24)/Q24</f>
        <v>0.1541932059447983</v>
      </c>
      <c r="N24" s="168">
        <v>-21745</v>
      </c>
      <c r="O24" s="168"/>
      <c r="P24" s="168"/>
      <c r="Q24" s="168">
        <v>-18840</v>
      </c>
    </row>
    <row r="25" spans="1:17" s="45" customFormat="1" ht="18.75">
      <c r="A25" s="66"/>
      <c r="B25" s="36"/>
      <c r="C25" s="66"/>
      <c r="D25" s="66"/>
      <c r="E25" s="66"/>
      <c r="F25" s="66"/>
      <c r="G25" s="311"/>
      <c r="H25" s="165"/>
      <c r="I25" s="308"/>
      <c r="J25" s="165"/>
      <c r="K25" s="166"/>
      <c r="L25" s="166"/>
      <c r="M25" s="66"/>
      <c r="N25" s="168"/>
      <c r="O25" s="168"/>
      <c r="P25" s="168"/>
      <c r="Q25" s="164"/>
    </row>
    <row r="26" spans="1:17" s="45" customFormat="1" ht="18.75">
      <c r="A26" s="66"/>
      <c r="B26" s="36" t="s">
        <v>13</v>
      </c>
      <c r="C26" s="66"/>
      <c r="D26" s="66"/>
      <c r="E26" s="66"/>
      <c r="F26" s="163">
        <f>SUM(G26-J26)/J26</f>
        <v>0.5319148936170213</v>
      </c>
      <c r="G26" s="311">
        <v>216</v>
      </c>
      <c r="H26" s="165"/>
      <c r="I26" s="308"/>
      <c r="J26" s="165">
        <v>141</v>
      </c>
      <c r="K26" s="166"/>
      <c r="L26" s="166"/>
      <c r="M26" s="163">
        <f>SUM(N26-Q26)/Q26</f>
        <v>0.1543026706231454</v>
      </c>
      <c r="N26" s="168">
        <v>389</v>
      </c>
      <c r="O26" s="168"/>
      <c r="P26" s="168"/>
      <c r="Q26" s="164">
        <v>337</v>
      </c>
    </row>
    <row r="27" spans="1:17" s="45" customFormat="1" ht="18.75">
      <c r="A27" s="66"/>
      <c r="B27" s="36"/>
      <c r="C27" s="66"/>
      <c r="D27" s="66"/>
      <c r="E27" s="66"/>
      <c r="F27" s="66"/>
      <c r="G27" s="306"/>
      <c r="H27" s="160"/>
      <c r="I27" s="308"/>
      <c r="J27" s="165"/>
      <c r="K27" s="166"/>
      <c r="L27" s="166"/>
      <c r="M27" s="66"/>
      <c r="N27" s="167"/>
      <c r="O27" s="167"/>
      <c r="P27" s="167"/>
      <c r="Q27" s="165"/>
    </row>
    <row r="28" spans="1:17" s="45" customFormat="1" ht="18.75">
      <c r="A28" s="66"/>
      <c r="B28" s="36" t="s">
        <v>367</v>
      </c>
      <c r="C28" s="66"/>
      <c r="D28" s="66"/>
      <c r="E28" s="66"/>
      <c r="F28" s="163">
        <f>SUM(G28-J28)/J28</f>
        <v>0.43902439024390244</v>
      </c>
      <c r="G28" s="311">
        <v>-4956</v>
      </c>
      <c r="H28" s="165"/>
      <c r="I28" s="308"/>
      <c r="J28" s="165">
        <v>-3444</v>
      </c>
      <c r="K28" s="166"/>
      <c r="L28" s="166"/>
      <c r="M28" s="163">
        <f>SUM(N28-Q28)/Q28</f>
        <v>0.23522441119834098</v>
      </c>
      <c r="N28" s="168">
        <v>-8339</v>
      </c>
      <c r="O28" s="168"/>
      <c r="P28" s="168"/>
      <c r="Q28" s="168">
        <v>-6751</v>
      </c>
    </row>
    <row r="29" spans="1:17" s="45" customFormat="1" ht="18.75">
      <c r="A29" s="66"/>
      <c r="B29" s="36"/>
      <c r="C29" s="66"/>
      <c r="D29" s="66"/>
      <c r="E29" s="66"/>
      <c r="F29" s="66"/>
      <c r="G29" s="306"/>
      <c r="H29" s="160"/>
      <c r="I29" s="308"/>
      <c r="J29" s="165"/>
      <c r="K29" s="166"/>
      <c r="L29" s="166"/>
      <c r="M29" s="66"/>
      <c r="N29" s="167"/>
      <c r="O29" s="167"/>
      <c r="P29" s="167"/>
      <c r="Q29" s="165"/>
    </row>
    <row r="30" spans="1:17" s="45" customFormat="1" ht="21">
      <c r="A30" s="66"/>
      <c r="B30" s="36" t="s">
        <v>144</v>
      </c>
      <c r="C30" s="66"/>
      <c r="D30" s="66"/>
      <c r="E30" s="66"/>
      <c r="F30" s="66"/>
      <c r="G30" s="319">
        <v>129</v>
      </c>
      <c r="H30" s="170"/>
      <c r="I30" s="308"/>
      <c r="J30" s="180">
        <v>154</v>
      </c>
      <c r="K30" s="171"/>
      <c r="L30" s="171"/>
      <c r="M30" s="163">
        <f>SUM(N30-Q30)/Q30</f>
        <v>-0.09219858156028368</v>
      </c>
      <c r="N30" s="170">
        <v>256</v>
      </c>
      <c r="O30" s="170"/>
      <c r="P30" s="170"/>
      <c r="Q30" s="180">
        <v>282</v>
      </c>
    </row>
    <row r="31" spans="1:17" s="45" customFormat="1" ht="18.75">
      <c r="A31" s="66"/>
      <c r="B31" s="36"/>
      <c r="C31" s="66"/>
      <c r="D31" s="66"/>
      <c r="E31" s="66"/>
      <c r="F31" s="66"/>
      <c r="G31" s="306"/>
      <c r="H31" s="160"/>
      <c r="I31" s="308"/>
      <c r="J31" s="164"/>
      <c r="K31" s="161"/>
      <c r="L31" s="161"/>
      <c r="M31" s="66"/>
      <c r="N31" s="167"/>
      <c r="O31" s="167"/>
      <c r="P31" s="167"/>
      <c r="Q31" s="164"/>
    </row>
    <row r="32" spans="1:17" s="45" customFormat="1" ht="19.5" thickBot="1">
      <c r="A32" s="66"/>
      <c r="B32" s="36" t="s">
        <v>14</v>
      </c>
      <c r="C32" s="66"/>
      <c r="D32" s="66"/>
      <c r="E32" s="66"/>
      <c r="F32" s="163">
        <f>SUM(G32-J32)/J32</f>
        <v>0.26213849827540464</v>
      </c>
      <c r="G32" s="314">
        <v>42813</v>
      </c>
      <c r="H32" s="164"/>
      <c r="I32" s="333"/>
      <c r="J32" s="164">
        <v>33921</v>
      </c>
      <c r="K32" s="161"/>
      <c r="L32" s="161"/>
      <c r="M32" s="163">
        <f>SUM(N32-Q32)/Q32</f>
        <v>0.24072193442485726</v>
      </c>
      <c r="N32" s="168">
        <f>SUM('[2]QLFS-ConPL-30.9.2010'!$AH$54)/1000</f>
        <v>75991.73703965366</v>
      </c>
      <c r="O32" s="168"/>
      <c r="P32" s="168"/>
      <c r="Q32" s="164">
        <f>SUM(Q22:Q30)</f>
        <v>61248</v>
      </c>
    </row>
    <row r="33" spans="1:18" s="45" customFormat="1" ht="31.5">
      <c r="A33" s="66"/>
      <c r="B33" s="36"/>
      <c r="C33" s="66"/>
      <c r="D33" s="66"/>
      <c r="E33" s="66"/>
      <c r="F33" s="66"/>
      <c r="G33" s="306"/>
      <c r="H33" s="336" t="s">
        <v>176</v>
      </c>
      <c r="I33" s="308"/>
      <c r="J33" s="314"/>
      <c r="K33" s="309" t="s">
        <v>176</v>
      </c>
      <c r="L33" s="161"/>
      <c r="M33" s="66"/>
      <c r="N33" s="317"/>
      <c r="O33" s="309" t="s">
        <v>176</v>
      </c>
      <c r="P33" s="316"/>
      <c r="Q33" s="314"/>
      <c r="R33" s="309" t="s">
        <v>176</v>
      </c>
    </row>
    <row r="34" spans="1:18" s="45" customFormat="1" ht="21.75" thickBot="1">
      <c r="A34" s="66"/>
      <c r="B34" s="36" t="s">
        <v>15</v>
      </c>
      <c r="C34" s="66"/>
      <c r="G34" s="307">
        <v>-6408</v>
      </c>
      <c r="H34" s="337">
        <f>-SUM(G34/G32)</f>
        <v>0.149674164389321</v>
      </c>
      <c r="J34" s="307">
        <v>-4426</v>
      </c>
      <c r="K34" s="310">
        <f>-SUM(J34/J32)</f>
        <v>0.1304796438784234</v>
      </c>
      <c r="N34" s="307">
        <v>-11381</v>
      </c>
      <c r="O34" s="310">
        <f>-SUM(N34/N32)</f>
        <v>0.14976628306392337</v>
      </c>
      <c r="P34" s="163"/>
      <c r="Q34" s="319">
        <v>-8237</v>
      </c>
      <c r="R34" s="310">
        <f>-SUM(Q34/Q32)</f>
        <v>0.13448602403343782</v>
      </c>
    </row>
    <row r="35" spans="1:17" s="45" customFormat="1" ht="19.5" thickBot="1">
      <c r="A35" s="66"/>
      <c r="B35" s="36" t="s">
        <v>146</v>
      </c>
      <c r="C35" s="66"/>
      <c r="D35" s="66"/>
      <c r="E35" s="66"/>
      <c r="F35" s="163">
        <f>SUM(G35-J35)/J35</f>
        <v>0.23427699610103409</v>
      </c>
      <c r="G35" s="322">
        <f>SUM(G32:G34)</f>
        <v>36405</v>
      </c>
      <c r="H35" s="164"/>
      <c r="I35" s="333"/>
      <c r="J35" s="188">
        <f>SUM(J32:J34)</f>
        <v>29495</v>
      </c>
      <c r="K35" s="161"/>
      <c r="L35" s="161"/>
      <c r="M35" s="66"/>
      <c r="N35" s="188">
        <f>SUM(N32:N34)</f>
        <v>64610.73703965366</v>
      </c>
      <c r="O35" s="164"/>
      <c r="P35" s="164"/>
      <c r="Q35" s="188">
        <f>SUM(Q32:Q34)</f>
        <v>53011</v>
      </c>
    </row>
    <row r="36" spans="1:17" s="45" customFormat="1" ht="19.5" thickTop="1">
      <c r="A36" s="66"/>
      <c r="B36" s="36"/>
      <c r="C36" s="66"/>
      <c r="D36" s="66"/>
      <c r="E36" s="66"/>
      <c r="F36" s="66"/>
      <c r="G36" s="306"/>
      <c r="H36" s="160"/>
      <c r="I36" s="308"/>
      <c r="J36" s="164"/>
      <c r="K36" s="161"/>
      <c r="L36" s="161"/>
      <c r="M36" s="66"/>
      <c r="N36" s="162"/>
      <c r="O36" s="162"/>
      <c r="P36" s="162"/>
      <c r="Q36" s="164"/>
    </row>
    <row r="37" spans="1:17" s="45" customFormat="1" ht="18.75">
      <c r="A37" s="66"/>
      <c r="B37" s="36" t="s">
        <v>147</v>
      </c>
      <c r="C37" s="66"/>
      <c r="D37" s="66"/>
      <c r="E37" s="66"/>
      <c r="F37" s="66"/>
      <c r="G37" s="306"/>
      <c r="H37" s="160"/>
      <c r="I37" s="308"/>
      <c r="J37" s="164"/>
      <c r="K37" s="161"/>
      <c r="L37" s="161"/>
      <c r="M37" s="66"/>
      <c r="N37" s="162"/>
      <c r="O37" s="162"/>
      <c r="P37" s="162"/>
      <c r="Q37" s="164"/>
    </row>
    <row r="38" spans="1:17" s="45" customFormat="1" ht="19.5" thickBot="1">
      <c r="A38" s="66"/>
      <c r="B38" s="36" t="s">
        <v>148</v>
      </c>
      <c r="C38" s="66"/>
      <c r="D38" s="66"/>
      <c r="E38" s="66"/>
      <c r="F38" s="163">
        <f>SUM(G38-J38)/J38</f>
        <v>0.2672476676776596</v>
      </c>
      <c r="G38" s="315">
        <f>SUM(G35-G39)</f>
        <v>33008</v>
      </c>
      <c r="H38" s="338"/>
      <c r="I38" s="174"/>
      <c r="J38" s="164">
        <v>26047</v>
      </c>
      <c r="K38" s="161"/>
      <c r="L38" s="161"/>
      <c r="M38" s="163">
        <f>SUM(N38-Q38)/Q38</f>
        <v>0.23665709345851235</v>
      </c>
      <c r="N38" s="168">
        <f>SUM(N35-N39)</f>
        <v>59804.73703965366</v>
      </c>
      <c r="O38" s="168"/>
      <c r="P38" s="168"/>
      <c r="Q38" s="168">
        <v>48360</v>
      </c>
    </row>
    <row r="39" spans="1:18" s="45" customFormat="1" ht="18.75">
      <c r="A39" s="66"/>
      <c r="B39" s="36" t="s">
        <v>149</v>
      </c>
      <c r="C39" s="66"/>
      <c r="G39" s="311">
        <v>3397</v>
      </c>
      <c r="H39" s="339">
        <f>SUM(G39/G32)</f>
        <v>0.07934505874383949</v>
      </c>
      <c r="J39" s="315">
        <v>3448</v>
      </c>
      <c r="K39" s="312">
        <f>SUM(J39/J32)</f>
        <v>0.10164794669968456</v>
      </c>
      <c r="N39" s="315">
        <v>4806</v>
      </c>
      <c r="O39" s="312">
        <f>SUM(N39/N32)</f>
        <v>0.06324371816230698</v>
      </c>
      <c r="P39" s="163"/>
      <c r="Q39" s="315">
        <v>4651</v>
      </c>
      <c r="R39" s="312">
        <f>SUM(Q39/Q32)</f>
        <v>0.07593717345872518</v>
      </c>
    </row>
    <row r="40" spans="1:18" s="45" customFormat="1" ht="32.25" thickBot="1">
      <c r="A40" s="66"/>
      <c r="B40" s="36"/>
      <c r="C40" s="66"/>
      <c r="D40" s="66"/>
      <c r="E40" s="66"/>
      <c r="F40" s="66"/>
      <c r="G40" s="306"/>
      <c r="H40" s="340" t="s">
        <v>177</v>
      </c>
      <c r="I40" s="308"/>
      <c r="J40" s="306"/>
      <c r="K40" s="313" t="s">
        <v>177</v>
      </c>
      <c r="L40" s="158"/>
      <c r="M40" s="66"/>
      <c r="N40" s="318"/>
      <c r="O40" s="313" t="s">
        <v>177</v>
      </c>
      <c r="P40" s="316"/>
      <c r="Q40" s="307"/>
      <c r="R40" s="313" t="s">
        <v>177</v>
      </c>
    </row>
    <row r="41" spans="1:17" s="45" customFormat="1" ht="19.5" thickBot="1">
      <c r="A41" s="66"/>
      <c r="B41" s="36" t="s">
        <v>146</v>
      </c>
      <c r="C41" s="66"/>
      <c r="D41" s="66"/>
      <c r="E41" s="66"/>
      <c r="F41" s="66"/>
      <c r="G41" s="323">
        <f>SUM(G38:G40)</f>
        <v>36405</v>
      </c>
      <c r="H41" s="164"/>
      <c r="I41" s="308"/>
      <c r="J41" s="175">
        <f>SUM(J38:J40)</f>
        <v>29495</v>
      </c>
      <c r="K41" s="161"/>
      <c r="L41" s="161"/>
      <c r="M41" s="66"/>
      <c r="N41" s="175">
        <f>SUM(N38:N40)</f>
        <v>64610.73703965366</v>
      </c>
      <c r="O41" s="164"/>
      <c r="P41" s="164"/>
      <c r="Q41" s="175">
        <f>SUM(Q38:Q40)</f>
        <v>53011</v>
      </c>
    </row>
    <row r="42" spans="1:17" s="45" customFormat="1" ht="19.5" thickTop="1">
      <c r="A42" s="66"/>
      <c r="B42" s="36"/>
      <c r="C42" s="66"/>
      <c r="D42" s="66"/>
      <c r="E42" s="66"/>
      <c r="F42" s="66"/>
      <c r="G42" s="314"/>
      <c r="H42" s="164"/>
      <c r="I42" s="308"/>
      <c r="J42" s="164"/>
      <c r="K42" s="161"/>
      <c r="L42" s="161"/>
      <c r="M42" s="66"/>
      <c r="N42" s="164"/>
      <c r="O42" s="164"/>
      <c r="P42" s="164"/>
      <c r="Q42" s="164"/>
    </row>
    <row r="43" spans="1:17" s="45" customFormat="1" ht="19.5" thickBot="1">
      <c r="A43" s="66"/>
      <c r="B43" s="36" t="s">
        <v>145</v>
      </c>
      <c r="C43" s="66"/>
      <c r="D43" s="66"/>
      <c r="E43" s="66"/>
      <c r="F43" s="66"/>
      <c r="G43" s="324">
        <v>391383</v>
      </c>
      <c r="H43" s="168"/>
      <c r="I43" s="308"/>
      <c r="J43" s="189">
        <f>SUM('[3]Weighted ave 300910'!$T$45)/1000</f>
        <v>392015.29178929765</v>
      </c>
      <c r="K43" s="181"/>
      <c r="L43" s="181"/>
      <c r="M43" s="66"/>
      <c r="N43" s="190">
        <v>391326</v>
      </c>
      <c r="O43" s="162"/>
      <c r="P43" s="162"/>
      <c r="Q43" s="189">
        <f>SUM('[3]Weighted ave 300910'!$K$45)/1000</f>
        <v>392058.8696174864</v>
      </c>
    </row>
    <row r="44" spans="1:17" s="45" customFormat="1" ht="19.5" thickTop="1">
      <c r="A44" s="66"/>
      <c r="B44" s="36"/>
      <c r="C44" s="66"/>
      <c r="D44" s="66"/>
      <c r="E44" s="66"/>
      <c r="F44" s="66"/>
      <c r="G44" s="315"/>
      <c r="H44" s="168"/>
      <c r="I44" s="308"/>
      <c r="J44" s="168"/>
      <c r="K44" s="181"/>
      <c r="L44" s="181"/>
      <c r="M44" s="66"/>
      <c r="N44" s="162"/>
      <c r="O44" s="162"/>
      <c r="P44" s="162"/>
      <c r="Q44" s="162"/>
    </row>
    <row r="45" spans="1:17" s="45" customFormat="1" ht="18.75">
      <c r="A45" s="66"/>
      <c r="B45" s="36" t="s">
        <v>16</v>
      </c>
      <c r="C45" s="66"/>
      <c r="D45" s="66"/>
      <c r="E45" s="66"/>
      <c r="F45" s="66"/>
      <c r="G45" s="306"/>
      <c r="H45" s="160"/>
      <c r="I45" s="308"/>
      <c r="J45" s="160"/>
      <c r="K45" s="158"/>
      <c r="L45" s="158"/>
      <c r="M45" s="66"/>
      <c r="N45" s="162"/>
      <c r="O45" s="162"/>
      <c r="P45" s="162"/>
      <c r="Q45" s="162"/>
    </row>
    <row r="46" spans="1:17" s="45" customFormat="1" ht="19.5" thickBot="1">
      <c r="A46" s="66"/>
      <c r="B46" s="36" t="s">
        <v>17</v>
      </c>
      <c r="C46" s="66"/>
      <c r="D46" s="66"/>
      <c r="E46" s="66"/>
      <c r="F46" s="163">
        <f>SUM(G46-J46)/J46</f>
        <v>0.2692949469291325</v>
      </c>
      <c r="G46" s="325">
        <f>SUM(G38/G43)*100</f>
        <v>8.433682607573656</v>
      </c>
      <c r="H46" s="167"/>
      <c r="I46" s="334"/>
      <c r="J46" s="191">
        <f>SUM(J38/J43)*100</f>
        <v>6.644383661951604</v>
      </c>
      <c r="K46" s="192"/>
      <c r="L46" s="192"/>
      <c r="M46" s="163">
        <f>SUM(N46-Q46)/Q46</f>
        <v>0.23897308680177276</v>
      </c>
      <c r="N46" s="191">
        <f>SUM(N38/N43)*100</f>
        <v>15.28258716253294</v>
      </c>
      <c r="O46" s="167"/>
      <c r="P46" s="167"/>
      <c r="Q46" s="191">
        <f>SUM(Q38/Q43)*100</f>
        <v>12.334882270915744</v>
      </c>
    </row>
    <row r="47" spans="1:17" s="45" customFormat="1" ht="19.5" thickTop="1">
      <c r="A47" s="66"/>
      <c r="B47" s="36"/>
      <c r="C47" s="66"/>
      <c r="D47" s="66"/>
      <c r="E47" s="66"/>
      <c r="F47" s="66"/>
      <c r="G47" s="306"/>
      <c r="H47" s="160"/>
      <c r="I47" s="308"/>
      <c r="J47" s="160"/>
      <c r="K47" s="158"/>
      <c r="L47" s="158"/>
      <c r="M47" s="66"/>
      <c r="N47" s="162"/>
      <c r="O47" s="162"/>
      <c r="P47" s="162"/>
      <c r="Q47" s="162"/>
    </row>
    <row r="48" spans="1:17" s="45" customFormat="1" ht="19.5" thickBot="1">
      <c r="A48" s="66"/>
      <c r="B48" s="36" t="s">
        <v>18</v>
      </c>
      <c r="C48" s="66"/>
      <c r="D48" s="66"/>
      <c r="E48" s="66"/>
      <c r="F48" s="66"/>
      <c r="G48" s="326" t="s">
        <v>19</v>
      </c>
      <c r="H48" s="305"/>
      <c r="I48" s="308"/>
      <c r="J48" s="193" t="s">
        <v>19</v>
      </c>
      <c r="K48" s="194"/>
      <c r="L48" s="194"/>
      <c r="M48" s="66"/>
      <c r="N48" s="195" t="str">
        <f>'[4]Condensed PL-31.3.2005-final'!F44</f>
        <v>NA</v>
      </c>
      <c r="O48" s="304"/>
      <c r="P48" s="304"/>
      <c r="Q48" s="195" t="s">
        <v>19</v>
      </c>
    </row>
    <row r="49" spans="1:17" s="45" customFormat="1" ht="19.5" thickTop="1">
      <c r="A49" s="66"/>
      <c r="B49" s="66"/>
      <c r="C49" s="66"/>
      <c r="D49" s="66"/>
      <c r="E49" s="66"/>
      <c r="F49" s="66"/>
      <c r="G49" s="327"/>
      <c r="H49" s="196"/>
      <c r="I49" s="335"/>
      <c r="J49" s="197"/>
      <c r="K49" s="158"/>
      <c r="L49" s="158"/>
      <c r="M49" s="152"/>
      <c r="N49" s="198"/>
      <c r="O49" s="198"/>
      <c r="P49" s="198"/>
      <c r="Q49" s="199"/>
    </row>
    <row r="50" spans="1:17" ht="15">
      <c r="A50" s="47"/>
      <c r="B50" s="47"/>
      <c r="C50" s="47"/>
      <c r="D50" s="47"/>
      <c r="E50" s="47"/>
      <c r="F50" s="47"/>
      <c r="G50" s="47"/>
      <c r="H50" s="47"/>
      <c r="I50" s="47"/>
      <c r="J50" s="47"/>
      <c r="K50" s="47"/>
      <c r="L50" s="47"/>
      <c r="M50" s="47"/>
      <c r="N50" s="47"/>
      <c r="O50" s="47"/>
      <c r="P50" s="47"/>
      <c r="Q50" s="47"/>
    </row>
    <row r="51" spans="1:17" ht="15.75">
      <c r="A51" s="47"/>
      <c r="B51" s="35" t="s">
        <v>377</v>
      </c>
      <c r="C51" s="47"/>
      <c r="D51" s="47"/>
      <c r="E51" s="47"/>
      <c r="F51" s="47"/>
      <c r="G51" s="47"/>
      <c r="H51" s="47"/>
      <c r="I51" s="47"/>
      <c r="J51" s="47"/>
      <c r="K51" s="47"/>
      <c r="L51" s="47"/>
      <c r="M51" s="47"/>
      <c r="N51" s="47"/>
      <c r="O51" s="47"/>
      <c r="P51" s="47"/>
      <c r="Q51" s="47"/>
    </row>
    <row r="52" spans="1:17" ht="15.75">
      <c r="A52" s="47"/>
      <c r="B52" s="35" t="s">
        <v>378</v>
      </c>
      <c r="C52" s="47"/>
      <c r="D52" s="47"/>
      <c r="E52" s="47"/>
      <c r="F52" s="47"/>
      <c r="G52" s="47"/>
      <c r="H52" s="47"/>
      <c r="I52" s="47"/>
      <c r="J52" s="47"/>
      <c r="K52" s="47"/>
      <c r="L52" s="47"/>
      <c r="M52" s="47"/>
      <c r="N52" s="47"/>
      <c r="O52" s="47"/>
      <c r="P52" s="47"/>
      <c r="Q52" s="47"/>
    </row>
    <row r="53" spans="1:17" ht="15.75">
      <c r="A53" s="47"/>
      <c r="B53" s="35" t="s">
        <v>20</v>
      </c>
      <c r="C53" s="47"/>
      <c r="D53" s="47"/>
      <c r="E53" s="47"/>
      <c r="F53" s="47"/>
      <c r="G53" s="47"/>
      <c r="H53" s="47"/>
      <c r="I53" s="47"/>
      <c r="J53" s="47"/>
      <c r="K53" s="47"/>
      <c r="L53" s="47"/>
      <c r="M53" s="47"/>
      <c r="N53" s="47"/>
      <c r="O53" s="47"/>
      <c r="P53" s="47"/>
      <c r="Q53" s="47"/>
    </row>
    <row r="54" spans="1:17" ht="15">
      <c r="A54" s="47"/>
      <c r="B54" s="47"/>
      <c r="C54" s="47"/>
      <c r="D54" s="47"/>
      <c r="E54" s="47"/>
      <c r="F54" s="47"/>
      <c r="G54" s="47"/>
      <c r="H54" s="47"/>
      <c r="I54" s="47"/>
      <c r="J54" s="47"/>
      <c r="K54" s="47"/>
      <c r="L54" s="47"/>
      <c r="M54" s="47"/>
      <c r="N54" s="47"/>
      <c r="O54" s="47"/>
      <c r="P54" s="47"/>
      <c r="Q54" s="47"/>
    </row>
    <row r="55" spans="2:17" ht="15">
      <c r="B55" s="47"/>
      <c r="C55" s="47"/>
      <c r="D55" s="47"/>
      <c r="E55" s="47"/>
      <c r="F55" s="47"/>
      <c r="G55" s="47"/>
      <c r="H55" s="47"/>
      <c r="I55" s="47"/>
      <c r="J55" s="47"/>
      <c r="K55" s="47"/>
      <c r="L55" s="47"/>
      <c r="M55" s="47"/>
      <c r="N55" s="47"/>
      <c r="O55" s="47"/>
      <c r="P55" s="47"/>
      <c r="Q55" s="47"/>
    </row>
    <row r="56" spans="2:17" ht="15">
      <c r="B56" s="47"/>
      <c r="C56" s="47"/>
      <c r="D56" s="47"/>
      <c r="E56" s="47"/>
      <c r="F56" s="47"/>
      <c r="G56" s="47"/>
      <c r="H56" s="47"/>
      <c r="I56" s="47"/>
      <c r="J56" s="47"/>
      <c r="K56" s="47"/>
      <c r="L56" s="47"/>
      <c r="M56" s="47"/>
      <c r="N56" s="47"/>
      <c r="O56" s="47"/>
      <c r="P56" s="47"/>
      <c r="Q56" s="47"/>
    </row>
    <row r="57" spans="2:17" ht="15">
      <c r="B57" s="47"/>
      <c r="C57" s="47"/>
      <c r="D57" s="47"/>
      <c r="E57" s="47"/>
      <c r="F57" s="47"/>
      <c r="G57" s="47"/>
      <c r="H57" s="47"/>
      <c r="I57" s="47"/>
      <c r="J57" s="47"/>
      <c r="K57" s="47"/>
      <c r="L57" s="47"/>
      <c r="M57" s="47"/>
      <c r="N57" s="47"/>
      <c r="O57" s="47"/>
      <c r="P57" s="47"/>
      <c r="Q57" s="47"/>
    </row>
    <row r="58" spans="2:17" ht="15">
      <c r="B58" s="47"/>
      <c r="C58" s="47"/>
      <c r="D58" s="47"/>
      <c r="E58" s="47"/>
      <c r="F58" s="47"/>
      <c r="G58" s="47"/>
      <c r="H58" s="47"/>
      <c r="I58" s="47"/>
      <c r="J58" s="47"/>
      <c r="K58" s="47"/>
      <c r="L58" s="47"/>
      <c r="M58" s="47"/>
      <c r="N58" s="47"/>
      <c r="O58" s="47"/>
      <c r="P58" s="47"/>
      <c r="Q58" s="47"/>
    </row>
    <row r="59" spans="2:17" ht="15">
      <c r="B59" s="47"/>
      <c r="C59" s="47"/>
      <c r="D59" s="47"/>
      <c r="E59" s="47"/>
      <c r="F59" s="47"/>
      <c r="G59" s="47"/>
      <c r="H59" s="47"/>
      <c r="I59" s="47"/>
      <c r="J59" s="47"/>
      <c r="K59" s="47"/>
      <c r="L59" s="47"/>
      <c r="M59" s="47"/>
      <c r="N59" s="47"/>
      <c r="O59" s="47"/>
      <c r="P59" s="47"/>
      <c r="Q59" s="47"/>
    </row>
    <row r="60" spans="2:17" ht="15">
      <c r="B60" s="47"/>
      <c r="C60" s="47"/>
      <c r="D60" s="47"/>
      <c r="E60" s="47"/>
      <c r="F60" s="47"/>
      <c r="G60" s="47"/>
      <c r="H60" s="47"/>
      <c r="I60" s="47"/>
      <c r="J60" s="47"/>
      <c r="K60" s="47"/>
      <c r="L60" s="47"/>
      <c r="M60" s="47"/>
      <c r="N60" s="47"/>
      <c r="O60" s="47"/>
      <c r="P60" s="47"/>
      <c r="Q60" s="47"/>
    </row>
  </sheetData>
  <sheetProtection/>
  <mergeCells count="2">
    <mergeCell ref="G10:J10"/>
    <mergeCell ref="N10:Q10"/>
  </mergeCells>
  <printOptions/>
  <pageMargins left="0.75" right="0.75" top="1" bottom="1" header="0.5" footer="0.5"/>
  <pageSetup fitToHeight="1" fitToWidth="1" horizontalDpi="600" verticalDpi="600" orientation="landscape" paperSize="9" scale="43" r:id="rId1"/>
</worksheet>
</file>

<file path=xl/worksheets/sheet3.xml><?xml version="1.0" encoding="utf-8"?>
<worksheet xmlns="http://schemas.openxmlformats.org/spreadsheetml/2006/main" xmlns:r="http://schemas.openxmlformats.org/officeDocument/2006/relationships">
  <sheetPr>
    <pageSetUpPr fitToPage="1"/>
  </sheetPr>
  <dimension ref="A1:K69"/>
  <sheetViews>
    <sheetView zoomScale="120" zoomScaleNormal="120" zoomScalePageLayoutView="0" workbookViewId="0" topLeftCell="A7">
      <pane xSplit="7" ySplit="4" topLeftCell="H11" activePane="bottomRight" state="frozen"/>
      <selection pane="topLeft" activeCell="A7" sqref="A7"/>
      <selection pane="topRight" activeCell="H7" sqref="H7"/>
      <selection pane="bottomLeft" activeCell="A11" sqref="A11"/>
      <selection pane="bottomRight" activeCell="H54" sqref="H54"/>
    </sheetView>
  </sheetViews>
  <sheetFormatPr defaultColWidth="9.140625" defaultRowHeight="12.75"/>
  <cols>
    <col min="1" max="5" width="9.140625" style="177" customWidth="1"/>
    <col min="6" max="6" width="14.57421875" style="177" customWidth="1"/>
    <col min="7" max="7" width="9.8515625" style="177" customWidth="1"/>
    <col min="8" max="9" width="11.8515625" style="40" customWidth="1"/>
    <col min="10" max="10" width="9.140625" style="177" customWidth="1"/>
    <col min="11" max="11" width="11.28125" style="177" customWidth="1"/>
    <col min="12" max="16384" width="9.140625" style="177" customWidth="1"/>
  </cols>
  <sheetData>
    <row r="1" spans="1:9" s="105" customFormat="1" ht="26.25">
      <c r="A1" s="104" t="s">
        <v>439</v>
      </c>
      <c r="H1" s="106"/>
      <c r="I1" s="106"/>
    </row>
    <row r="2" spans="1:9" s="105" customFormat="1" ht="23.25">
      <c r="A2" s="106" t="s">
        <v>3</v>
      </c>
      <c r="H2" s="106"/>
      <c r="I2" s="106"/>
    </row>
    <row r="3" spans="1:9" s="105" customFormat="1" ht="23.25">
      <c r="A3" s="107"/>
      <c r="H3" s="106"/>
      <c r="I3" s="106"/>
    </row>
    <row r="4" spans="1:9" s="105" customFormat="1" ht="23.25">
      <c r="A4" s="106" t="s">
        <v>1</v>
      </c>
      <c r="H4" s="106"/>
      <c r="I4" s="106"/>
    </row>
    <row r="5" spans="8:9" s="105" customFormat="1" ht="23.25">
      <c r="H5" s="106"/>
      <c r="I5" s="106"/>
    </row>
    <row r="6" spans="1:9" s="105" customFormat="1" ht="23.25">
      <c r="A6" s="108" t="s">
        <v>370</v>
      </c>
      <c r="H6" s="106"/>
      <c r="I6" s="106"/>
    </row>
    <row r="7" spans="1:11" ht="18.75">
      <c r="A7" s="36"/>
      <c r="K7" s="37" t="s">
        <v>371</v>
      </c>
    </row>
    <row r="8" spans="8:11" ht="14.25">
      <c r="H8" s="37" t="s">
        <v>21</v>
      </c>
      <c r="I8" s="37"/>
      <c r="J8" s="37"/>
      <c r="K8" s="37" t="s">
        <v>21</v>
      </c>
    </row>
    <row r="9" spans="7:11" ht="14.25">
      <c r="G9" s="201"/>
      <c r="H9" s="37" t="s">
        <v>443</v>
      </c>
      <c r="I9" s="37"/>
      <c r="J9" s="38"/>
      <c r="K9" s="37" t="s">
        <v>308</v>
      </c>
    </row>
    <row r="10" spans="8:11" ht="14.25">
      <c r="H10" s="37" t="s">
        <v>2</v>
      </c>
      <c r="I10" s="37"/>
      <c r="J10" s="37"/>
      <c r="K10" s="37" t="s">
        <v>2</v>
      </c>
    </row>
    <row r="11" spans="2:11" ht="20.25">
      <c r="B11" s="39" t="s">
        <v>125</v>
      </c>
      <c r="H11" s="37" t="s">
        <v>169</v>
      </c>
      <c r="I11" s="37"/>
      <c r="K11" s="37" t="s">
        <v>164</v>
      </c>
    </row>
    <row r="13" spans="2:11" ht="18.75">
      <c r="B13" s="66" t="s">
        <v>22</v>
      </c>
      <c r="H13" s="200">
        <v>581395</v>
      </c>
      <c r="I13" s="58"/>
      <c r="J13" s="40"/>
      <c r="K13" s="70">
        <f>SUM('IFS Notes-30.9.2010'!E68)</f>
        <v>538189</v>
      </c>
    </row>
    <row r="14" spans="2:11" ht="18.75">
      <c r="B14" s="66" t="s">
        <v>24</v>
      </c>
      <c r="H14" s="41">
        <v>1726</v>
      </c>
      <c r="I14" s="59"/>
      <c r="J14" s="40"/>
      <c r="K14" s="71">
        <v>1578</v>
      </c>
    </row>
    <row r="15" spans="2:11" ht="18.75">
      <c r="B15" s="66" t="s">
        <v>127</v>
      </c>
      <c r="H15" s="41">
        <v>69114</v>
      </c>
      <c r="I15" s="59"/>
      <c r="J15" s="40"/>
      <c r="K15" s="71">
        <v>57900</v>
      </c>
    </row>
    <row r="16" spans="2:11" ht="18.75">
      <c r="B16" s="66" t="s">
        <v>165</v>
      </c>
      <c r="H16" s="41">
        <v>36217</v>
      </c>
      <c r="I16" s="59"/>
      <c r="J16" s="40"/>
      <c r="K16" s="71">
        <f>SUM('IFS Notes-30.9.2010'!E69)</f>
        <v>40210</v>
      </c>
    </row>
    <row r="17" spans="2:11" ht="18.75">
      <c r="B17" s="66" t="s">
        <v>126</v>
      </c>
      <c r="H17" s="41">
        <v>7150</v>
      </c>
      <c r="I17" s="59"/>
      <c r="J17" s="40"/>
      <c r="K17" s="71">
        <v>6924</v>
      </c>
    </row>
    <row r="18" spans="2:11" ht="18.75">
      <c r="B18" s="66" t="s">
        <v>23</v>
      </c>
      <c r="H18" s="41">
        <v>3330</v>
      </c>
      <c r="I18" s="59"/>
      <c r="J18" s="40"/>
      <c r="K18" s="71">
        <v>3073</v>
      </c>
    </row>
    <row r="19" spans="2:11" ht="18.75">
      <c r="B19" s="66" t="s">
        <v>480</v>
      </c>
      <c r="H19" s="41">
        <v>19800</v>
      </c>
      <c r="I19" s="59"/>
      <c r="J19" s="40"/>
      <c r="K19" s="71">
        <v>0</v>
      </c>
    </row>
    <row r="20" spans="2:11" ht="18.75">
      <c r="B20" s="66" t="s">
        <v>158</v>
      </c>
      <c r="H20" s="41">
        <v>46</v>
      </c>
      <c r="I20" s="59"/>
      <c r="J20" s="40"/>
      <c r="K20" s="71">
        <v>49</v>
      </c>
    </row>
    <row r="21" spans="2:11" ht="18.75">
      <c r="B21" s="66" t="s">
        <v>124</v>
      </c>
      <c r="H21" s="41">
        <v>1618</v>
      </c>
      <c r="I21" s="59"/>
      <c r="J21" s="40"/>
      <c r="K21" s="71">
        <v>1335</v>
      </c>
    </row>
    <row r="22" spans="2:11" ht="18.75">
      <c r="B22" s="66" t="s">
        <v>374</v>
      </c>
      <c r="H22" s="42">
        <v>4786</v>
      </c>
      <c r="I22" s="59"/>
      <c r="J22" s="40"/>
      <c r="K22" s="72">
        <v>4775</v>
      </c>
    </row>
    <row r="23" spans="2:11" ht="18">
      <c r="B23" s="34" t="s">
        <v>166</v>
      </c>
      <c r="H23" s="43">
        <f>SUM(H13:H22)</f>
        <v>725182</v>
      </c>
      <c r="I23" s="58"/>
      <c r="J23" s="40"/>
      <c r="K23" s="73">
        <f>SUM(K13:K22)</f>
        <v>654033</v>
      </c>
    </row>
    <row r="24" spans="10:11" ht="12.75">
      <c r="J24" s="40"/>
      <c r="K24" s="40"/>
    </row>
    <row r="25" spans="2:11" ht="21" thickBot="1">
      <c r="B25" s="44" t="s">
        <v>25</v>
      </c>
      <c r="J25" s="40"/>
      <c r="K25" s="40"/>
    </row>
    <row r="26" spans="2:11" ht="18">
      <c r="B26" s="45" t="s">
        <v>26</v>
      </c>
      <c r="F26" s="202"/>
      <c r="G26" s="40" t="s">
        <v>491</v>
      </c>
      <c r="H26" s="296">
        <v>178474</v>
      </c>
      <c r="I26" s="59"/>
      <c r="J26" s="40" t="s">
        <v>492</v>
      </c>
      <c r="K26" s="298">
        <v>131479</v>
      </c>
    </row>
    <row r="27" spans="2:11" ht="18">
      <c r="B27" s="45" t="s">
        <v>128</v>
      </c>
      <c r="G27" s="40"/>
      <c r="H27" s="297">
        <v>36934</v>
      </c>
      <c r="I27" s="59"/>
      <c r="J27" s="40"/>
      <c r="K27" s="299">
        <v>34231</v>
      </c>
    </row>
    <row r="28" spans="2:11" ht="18">
      <c r="B28" s="45" t="s">
        <v>163</v>
      </c>
      <c r="G28" s="40" t="s">
        <v>493</v>
      </c>
      <c r="H28" s="297">
        <v>150929</v>
      </c>
      <c r="I28" s="59"/>
      <c r="J28" s="40" t="s">
        <v>494</v>
      </c>
      <c r="K28" s="299">
        <f>SUM(174829-39265-4869-2682)</f>
        <v>128013</v>
      </c>
    </row>
    <row r="29" spans="2:11" ht="18">
      <c r="B29" s="45" t="s">
        <v>372</v>
      </c>
      <c r="F29" s="45"/>
      <c r="H29" s="297">
        <v>69499</v>
      </c>
      <c r="I29" s="59"/>
      <c r="J29" s="40"/>
      <c r="K29" s="299">
        <f>SUM(174829-128013)</f>
        <v>46816</v>
      </c>
    </row>
    <row r="30" spans="2:11" ht="18">
      <c r="B30" s="45" t="s">
        <v>167</v>
      </c>
      <c r="F30" s="45"/>
      <c r="H30" s="297">
        <v>8935</v>
      </c>
      <c r="I30" s="59"/>
      <c r="J30" s="40"/>
      <c r="K30" s="299">
        <v>5403</v>
      </c>
    </row>
    <row r="31" spans="2:11" ht="18.75" thickBot="1">
      <c r="B31" s="45" t="s">
        <v>168</v>
      </c>
      <c r="H31" s="297">
        <v>115049</v>
      </c>
      <c r="I31" s="59"/>
      <c r="J31" s="40"/>
      <c r="K31" s="299">
        <v>106145</v>
      </c>
    </row>
    <row r="32" spans="8:11" ht="22.5" customHeight="1" thickBot="1">
      <c r="H32" s="300">
        <f>SUM(H26:H31)</f>
        <v>559820</v>
      </c>
      <c r="I32" s="59"/>
      <c r="J32" s="40"/>
      <c r="K32" s="300">
        <f>SUM(K26:K31)</f>
        <v>452087</v>
      </c>
    </row>
    <row r="33" spans="2:11" ht="21" thickBot="1">
      <c r="B33" s="39" t="s">
        <v>129</v>
      </c>
      <c r="H33" s="50">
        <f>SUM(H32+H23)</f>
        <v>1285002</v>
      </c>
      <c r="I33" s="59"/>
      <c r="J33" s="40"/>
      <c r="K33" s="50">
        <f>SUM(K32+K23)</f>
        <v>1106120</v>
      </c>
    </row>
    <row r="34" spans="10:11" ht="13.5" thickTop="1">
      <c r="J34" s="40"/>
      <c r="K34" s="40"/>
    </row>
    <row r="35" spans="2:11" ht="18.75">
      <c r="B35" s="36"/>
      <c r="J35" s="40"/>
      <c r="K35" s="40"/>
    </row>
    <row r="36" spans="2:11" ht="20.25">
      <c r="B36" s="39" t="s">
        <v>130</v>
      </c>
      <c r="J36" s="40"/>
      <c r="K36" s="40"/>
    </row>
    <row r="37" spans="10:11" ht="12.75">
      <c r="J37" s="40"/>
      <c r="K37" s="40"/>
    </row>
    <row r="38" spans="2:11" ht="21" thickBot="1">
      <c r="B38" s="39" t="s">
        <v>136</v>
      </c>
      <c r="J38" s="40"/>
      <c r="K38" s="40"/>
    </row>
    <row r="39" spans="2:11" ht="15">
      <c r="B39" s="47" t="s">
        <v>137</v>
      </c>
      <c r="H39" s="296">
        <v>197586</v>
      </c>
      <c r="I39" s="59"/>
      <c r="J39" s="40"/>
      <c r="K39" s="298">
        <v>197586</v>
      </c>
    </row>
    <row r="40" spans="2:11" ht="15">
      <c r="B40" s="47" t="s">
        <v>373</v>
      </c>
      <c r="H40" s="297">
        <v>-4754</v>
      </c>
      <c r="I40" s="59"/>
      <c r="J40" s="40"/>
      <c r="K40" s="299">
        <v>-11893</v>
      </c>
    </row>
    <row r="41" spans="2:11" ht="15.75" thickBot="1">
      <c r="B41" s="47" t="s">
        <v>138</v>
      </c>
      <c r="H41" s="297">
        <v>354155</v>
      </c>
      <c r="I41" s="59"/>
      <c r="J41" s="40"/>
      <c r="K41" s="299">
        <v>317112</v>
      </c>
    </row>
    <row r="42" spans="2:11" ht="18.75">
      <c r="B42" s="36" t="s">
        <v>131</v>
      </c>
      <c r="H42" s="296">
        <f>SUM(H39:H41)</f>
        <v>546987</v>
      </c>
      <c r="I42" s="59"/>
      <c r="J42" s="40"/>
      <c r="K42" s="296">
        <f>SUM(K39:K41)</f>
        <v>502805</v>
      </c>
    </row>
    <row r="43" spans="2:11" ht="15.75" thickBot="1">
      <c r="B43" s="47" t="s">
        <v>139</v>
      </c>
      <c r="H43" s="301">
        <v>59318</v>
      </c>
      <c r="I43" s="59"/>
      <c r="J43" s="40"/>
      <c r="K43" s="302">
        <v>55799</v>
      </c>
    </row>
    <row r="44" spans="2:11" ht="21" thickBot="1">
      <c r="B44" s="39" t="s">
        <v>132</v>
      </c>
      <c r="H44" s="301">
        <f>SUM(H42:H43)</f>
        <v>606305</v>
      </c>
      <c r="I44" s="59"/>
      <c r="J44" s="40"/>
      <c r="K44" s="301">
        <f>SUM(K42:K43)</f>
        <v>558604</v>
      </c>
    </row>
    <row r="45" spans="10:11" ht="12.75">
      <c r="J45" s="40"/>
      <c r="K45" s="40"/>
    </row>
    <row r="46" spans="2:11" ht="21" thickBot="1">
      <c r="B46" s="39" t="s">
        <v>133</v>
      </c>
      <c r="J46" s="40"/>
      <c r="K46" s="40"/>
    </row>
    <row r="47" spans="2:11" ht="15">
      <c r="B47" s="47" t="s">
        <v>212</v>
      </c>
      <c r="G47" s="203">
        <f>SUM(H47/H44)</f>
        <v>0.3723439523012345</v>
      </c>
      <c r="H47" s="46">
        <v>225754</v>
      </c>
      <c r="I47" s="59"/>
      <c r="J47" s="203">
        <f>SUM(K47/K44)</f>
        <v>0.3856381264724205</v>
      </c>
      <c r="K47" s="298">
        <v>215419</v>
      </c>
    </row>
    <row r="48" spans="2:11" ht="15">
      <c r="B48" s="47" t="s">
        <v>375</v>
      </c>
      <c r="G48" s="203"/>
      <c r="H48" s="41">
        <v>4739</v>
      </c>
      <c r="I48" s="59"/>
      <c r="J48" s="203"/>
      <c r="K48" s="299">
        <v>4427</v>
      </c>
    </row>
    <row r="49" spans="2:11" ht="15.75" thickBot="1">
      <c r="B49" s="47" t="s">
        <v>140</v>
      </c>
      <c r="H49" s="41">
        <v>39053</v>
      </c>
      <c r="I49" s="59"/>
      <c r="J49" s="40"/>
      <c r="K49" s="299">
        <v>35139</v>
      </c>
    </row>
    <row r="50" spans="2:11" ht="15.75" thickBot="1">
      <c r="B50" s="48"/>
      <c r="F50" s="204"/>
      <c r="G50" s="49"/>
      <c r="H50" s="300">
        <f>SUM(H47:H49)</f>
        <v>269546</v>
      </c>
      <c r="I50" s="59"/>
      <c r="J50" s="40"/>
      <c r="K50" s="300">
        <f>SUM(K47:K49)</f>
        <v>254985</v>
      </c>
    </row>
    <row r="51" spans="2:11" ht="15">
      <c r="B51" s="205"/>
      <c r="J51" s="40"/>
      <c r="K51" s="40"/>
    </row>
    <row r="52" spans="2:11" ht="21" thickBot="1">
      <c r="B52" s="44" t="s">
        <v>27</v>
      </c>
      <c r="J52" s="40"/>
      <c r="K52" s="40"/>
    </row>
    <row r="53" spans="2:11" ht="15">
      <c r="B53" s="47" t="s">
        <v>141</v>
      </c>
      <c r="H53" s="296">
        <v>98706</v>
      </c>
      <c r="I53" s="59"/>
      <c r="J53" s="40"/>
      <c r="K53" s="70">
        <v>91196</v>
      </c>
    </row>
    <row r="54" spans="2:11" ht="15">
      <c r="B54" s="47" t="s">
        <v>142</v>
      </c>
      <c r="H54" s="297">
        <v>302341</v>
      </c>
      <c r="I54" s="59"/>
      <c r="J54" s="40"/>
      <c r="K54" s="71">
        <v>196911</v>
      </c>
    </row>
    <row r="55" spans="2:11" ht="15.75" thickBot="1">
      <c r="B55" s="47" t="s">
        <v>143</v>
      </c>
      <c r="H55" s="297">
        <v>8104</v>
      </c>
      <c r="I55" s="59"/>
      <c r="J55" s="40"/>
      <c r="K55" s="71">
        <v>4424</v>
      </c>
    </row>
    <row r="56" spans="8:11" ht="21" customHeight="1" thickBot="1">
      <c r="H56" s="300">
        <f>SUM(H53:H55)</f>
        <v>409151</v>
      </c>
      <c r="I56" s="59"/>
      <c r="J56" s="40"/>
      <c r="K56" s="303">
        <f>SUM(K53:K55)</f>
        <v>292531</v>
      </c>
    </row>
    <row r="57" spans="2:11" ht="20.25">
      <c r="B57" s="39" t="s">
        <v>134</v>
      </c>
      <c r="H57" s="74">
        <f>SUM(H56+H50)</f>
        <v>678697</v>
      </c>
      <c r="I57" s="59"/>
      <c r="J57" s="40"/>
      <c r="K57" s="74">
        <f>SUM(K56+K50)</f>
        <v>547516</v>
      </c>
    </row>
    <row r="58" spans="2:11" ht="21" thickBot="1">
      <c r="B58" s="39" t="s">
        <v>135</v>
      </c>
      <c r="H58" s="50">
        <f>SUM(H57+H44)</f>
        <v>1285002</v>
      </c>
      <c r="I58" s="59"/>
      <c r="J58" s="40"/>
      <c r="K58" s="50">
        <f>SUM(K57+K44)</f>
        <v>1106120</v>
      </c>
    </row>
    <row r="59" spans="10:11" ht="13.5" thickTop="1">
      <c r="J59" s="40"/>
      <c r="K59" s="40"/>
    </row>
    <row r="60" spans="2:11" ht="12.75">
      <c r="B60" s="177" t="s">
        <v>123</v>
      </c>
      <c r="H60" s="51">
        <f>SUM(H42)/H61</f>
        <v>1.3977783229327978</v>
      </c>
      <c r="I60" s="51"/>
      <c r="J60" s="40"/>
      <c r="K60" s="51">
        <f>SUM(K42)/K61</f>
        <v>1.2824732175822562</v>
      </c>
    </row>
    <row r="61" spans="2:11" ht="13.5" thickBot="1">
      <c r="B61" s="177" t="s">
        <v>182</v>
      </c>
      <c r="H61" s="52">
        <f>SUM('Condensed IS-30.9.2010'!N43)</f>
        <v>391326</v>
      </c>
      <c r="I61" s="60"/>
      <c r="J61" s="40"/>
      <c r="K61" s="52">
        <f>SUM('Condensed IS-30.9.2010'!Q43)</f>
        <v>392058.8696174864</v>
      </c>
    </row>
    <row r="62" spans="8:11" ht="13.5" thickTop="1">
      <c r="H62" s="53"/>
      <c r="I62" s="53"/>
      <c r="J62" s="40"/>
      <c r="K62" s="53"/>
    </row>
    <row r="63" spans="8:11" ht="12.75">
      <c r="H63" s="54">
        <f>SUM(H33-H58)</f>
        <v>0</v>
      </c>
      <c r="I63" s="54"/>
      <c r="J63" s="40"/>
      <c r="K63" s="54">
        <f>SUM(K33-K58)</f>
        <v>0</v>
      </c>
    </row>
    <row r="64" ht="14.25">
      <c r="B64" s="55"/>
    </row>
    <row r="65" spans="8:11" ht="17.25" hidden="1">
      <c r="H65" s="56" t="e">
        <f>SUM(H43-#REF!)</f>
        <v>#REF!</v>
      </c>
      <c r="I65" s="56"/>
      <c r="J65" s="57"/>
      <c r="K65" s="57" t="e">
        <f>SUM(K43-#REF!)</f>
        <v>#REF!</v>
      </c>
    </row>
    <row r="67" ht="15.75">
      <c r="A67" s="35" t="s">
        <v>379</v>
      </c>
    </row>
    <row r="68" ht="15.75">
      <c r="A68" s="35" t="s">
        <v>159</v>
      </c>
    </row>
    <row r="69" spans="8:11" ht="15">
      <c r="H69" s="206"/>
      <c r="I69" s="206"/>
      <c r="J69" s="204"/>
      <c r="K69" s="75"/>
    </row>
  </sheetData>
  <sheetProtection/>
  <printOptions/>
  <pageMargins left="0.75" right="0.75" top="1" bottom="1" header="0.5" footer="0.5"/>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M72"/>
  <sheetViews>
    <sheetView zoomScale="89" zoomScaleNormal="89" zoomScalePageLayoutView="0" workbookViewId="0" topLeftCell="A7">
      <pane xSplit="4" ySplit="4" topLeftCell="E62" activePane="bottomRight" state="frozen"/>
      <selection pane="topLeft" activeCell="A7" sqref="A7"/>
      <selection pane="topRight" activeCell="E7" sqref="E7"/>
      <selection pane="bottomLeft" activeCell="A11" sqref="A11"/>
      <selection pane="bottomRight" activeCell="A72" sqref="A72:M76"/>
    </sheetView>
  </sheetViews>
  <sheetFormatPr defaultColWidth="9.140625" defaultRowHeight="12.75"/>
  <cols>
    <col min="4" max="4" width="24.28125" style="0" customWidth="1"/>
    <col min="5" max="5" width="15.00390625" style="0" customWidth="1"/>
    <col min="6" max="8" width="18.28125" style="0" customWidth="1"/>
    <col min="9" max="9" width="21.28125" style="0" customWidth="1"/>
    <col min="10" max="10" width="18.421875" style="0" bestFit="1" customWidth="1"/>
    <col min="11" max="11" width="19.140625" style="6" customWidth="1"/>
    <col min="12" max="12" width="15.57421875" style="0" bestFit="1" customWidth="1"/>
    <col min="13" max="13" width="18.28125" style="6" bestFit="1" customWidth="1"/>
  </cols>
  <sheetData>
    <row r="1" spans="1:13" s="99" customFormat="1" ht="26.25">
      <c r="A1" s="98" t="s">
        <v>439</v>
      </c>
      <c r="K1" s="100"/>
      <c r="M1" s="100"/>
    </row>
    <row r="2" spans="1:13" s="99" customFormat="1" ht="23.25">
      <c r="A2" s="100" t="s">
        <v>3</v>
      </c>
      <c r="K2" s="100"/>
      <c r="M2" s="100"/>
    </row>
    <row r="3" spans="11:13" s="99" customFormat="1" ht="23.25">
      <c r="K3" s="100"/>
      <c r="M3" s="100"/>
    </row>
    <row r="4" spans="1:13" s="99" customFormat="1" ht="23.25">
      <c r="A4" s="100" t="s">
        <v>461</v>
      </c>
      <c r="K4" s="100"/>
      <c r="M4" s="100"/>
    </row>
    <row r="5" spans="11:13" s="99" customFormat="1" ht="23.25">
      <c r="K5" s="100"/>
      <c r="M5" s="100"/>
    </row>
    <row r="6" spans="11:13" s="99" customFormat="1" ht="23.25">
      <c r="K6" s="100"/>
      <c r="M6" s="100"/>
    </row>
    <row r="7" spans="1:13" s="99" customFormat="1" ht="23.25">
      <c r="A7" s="102" t="s">
        <v>467</v>
      </c>
      <c r="K7" s="100"/>
      <c r="M7" s="100"/>
    </row>
    <row r="8" spans="1:13" s="99" customFormat="1" ht="23.25">
      <c r="A8" s="102"/>
      <c r="K8" s="100"/>
      <c r="M8" s="100"/>
    </row>
    <row r="9" spans="8:13" s="103" customFormat="1" ht="54">
      <c r="H9" s="112" t="s">
        <v>418</v>
      </c>
      <c r="I9" s="112" t="s">
        <v>418</v>
      </c>
      <c r="J9" s="109" t="s">
        <v>419</v>
      </c>
      <c r="K9" s="2"/>
      <c r="M9" s="2"/>
    </row>
    <row r="10" spans="5:13" s="103" customFormat="1" ht="90">
      <c r="E10" s="110" t="s">
        <v>156</v>
      </c>
      <c r="F10" s="110" t="s">
        <v>179</v>
      </c>
      <c r="G10" s="110" t="s">
        <v>178</v>
      </c>
      <c r="H10" s="110" t="s">
        <v>470</v>
      </c>
      <c r="I10" s="110" t="s">
        <v>180</v>
      </c>
      <c r="J10" s="110" t="s">
        <v>155</v>
      </c>
      <c r="K10" s="111" t="s">
        <v>154</v>
      </c>
      <c r="L10" s="110" t="s">
        <v>157</v>
      </c>
      <c r="M10" s="112" t="s">
        <v>132</v>
      </c>
    </row>
    <row r="11" spans="5:13" s="103" customFormat="1" ht="18">
      <c r="E11" s="113"/>
      <c r="F11" s="113"/>
      <c r="G11" s="113"/>
      <c r="H11" s="113"/>
      <c r="I11" s="113"/>
      <c r="J11" s="113"/>
      <c r="K11" s="109"/>
      <c r="M11" s="2"/>
    </row>
    <row r="12" spans="11:13" s="103" customFormat="1" ht="18">
      <c r="K12" s="2"/>
      <c r="M12" s="2"/>
    </row>
    <row r="13" spans="11:13" s="103" customFormat="1" ht="18">
      <c r="K13" s="2"/>
      <c r="M13" s="2"/>
    </row>
    <row r="14" spans="1:13" s="103" customFormat="1" ht="18">
      <c r="A14" s="2" t="s">
        <v>469</v>
      </c>
      <c r="E14" s="113" t="s">
        <v>2</v>
      </c>
      <c r="F14" s="113" t="s">
        <v>2</v>
      </c>
      <c r="G14" s="113" t="s">
        <v>2</v>
      </c>
      <c r="H14" s="113" t="s">
        <v>2</v>
      </c>
      <c r="I14" s="113" t="s">
        <v>2</v>
      </c>
      <c r="J14" s="113" t="s">
        <v>2</v>
      </c>
      <c r="K14" s="109" t="s">
        <v>2</v>
      </c>
      <c r="L14" s="113" t="s">
        <v>2</v>
      </c>
      <c r="M14" s="109" t="s">
        <v>2</v>
      </c>
    </row>
    <row r="15" spans="1:13" s="103" customFormat="1" ht="18.75">
      <c r="A15" s="103" t="s">
        <v>382</v>
      </c>
      <c r="E15" s="114">
        <v>197586</v>
      </c>
      <c r="F15" s="115">
        <v>0</v>
      </c>
      <c r="G15" s="116">
        <v>-11893</v>
      </c>
      <c r="H15" s="116">
        <v>0</v>
      </c>
      <c r="I15" s="116">
        <v>281</v>
      </c>
      <c r="J15" s="115">
        <v>316831</v>
      </c>
      <c r="K15" s="117">
        <f>SUM(E15:J15)</f>
        <v>502805</v>
      </c>
      <c r="L15" s="118">
        <v>55799</v>
      </c>
      <c r="M15" s="117">
        <f>SUM(K15:L15)</f>
        <v>558604</v>
      </c>
    </row>
    <row r="16" spans="5:13" s="103" customFormat="1" ht="18.75">
      <c r="E16" s="114"/>
      <c r="F16" s="115"/>
      <c r="G16" s="116"/>
      <c r="H16" s="116"/>
      <c r="I16" s="116"/>
      <c r="J16" s="115"/>
      <c r="K16" s="117"/>
      <c r="L16" s="118"/>
      <c r="M16" s="117"/>
    </row>
    <row r="17" spans="1:13" s="103" customFormat="1" ht="18.75">
      <c r="A17" s="103" t="s">
        <v>440</v>
      </c>
      <c r="E17" s="114"/>
      <c r="F17" s="115"/>
      <c r="G17" s="116"/>
      <c r="H17" s="116">
        <v>0</v>
      </c>
      <c r="I17" s="116"/>
      <c r="J17" s="116">
        <v>-3325</v>
      </c>
      <c r="K17" s="119">
        <f>SUM(J17)</f>
        <v>-3325</v>
      </c>
      <c r="L17" s="118"/>
      <c r="M17" s="119">
        <f>SUM(K17:L17)</f>
        <v>-3325</v>
      </c>
    </row>
    <row r="18" spans="5:13" s="103" customFormat="1" ht="18.75">
      <c r="E18" s="120"/>
      <c r="F18" s="121"/>
      <c r="G18" s="122"/>
      <c r="H18" s="122"/>
      <c r="I18" s="122"/>
      <c r="J18" s="121"/>
      <c r="K18" s="123"/>
      <c r="L18" s="124"/>
      <c r="M18" s="123"/>
    </row>
    <row r="19" spans="1:13" s="103" customFormat="1" ht="18.75">
      <c r="A19" s="103" t="s">
        <v>383</v>
      </c>
      <c r="E19" s="114">
        <f>SUM(E15:E18)</f>
        <v>197586</v>
      </c>
      <c r="F19" s="114">
        <f aca="true" t="shared" si="0" ref="F19:M19">SUM(F15:F18)</f>
        <v>0</v>
      </c>
      <c r="G19" s="125">
        <f t="shared" si="0"/>
        <v>-11893</v>
      </c>
      <c r="H19" s="125">
        <f t="shared" si="0"/>
        <v>0</v>
      </c>
      <c r="I19" s="125">
        <f t="shared" si="0"/>
        <v>281</v>
      </c>
      <c r="J19" s="125">
        <f t="shared" si="0"/>
        <v>313506</v>
      </c>
      <c r="K19" s="126">
        <f t="shared" si="0"/>
        <v>499480</v>
      </c>
      <c r="L19" s="125">
        <f t="shared" si="0"/>
        <v>55799</v>
      </c>
      <c r="M19" s="126">
        <f t="shared" si="0"/>
        <v>555279</v>
      </c>
    </row>
    <row r="20" spans="5:13" s="103" customFormat="1" ht="18.75">
      <c r="E20" s="115"/>
      <c r="J20" s="127"/>
      <c r="K20" s="128"/>
      <c r="M20" s="2"/>
    </row>
    <row r="21" spans="11:13" s="103" customFormat="1" ht="18">
      <c r="K21" s="117">
        <f>SUM(E21:J21)</f>
        <v>0</v>
      </c>
      <c r="M21" s="2"/>
    </row>
    <row r="22" spans="1:13" s="103" customFormat="1" ht="18.75">
      <c r="A22" s="103" t="s">
        <v>384</v>
      </c>
      <c r="E22" s="129">
        <v>0</v>
      </c>
      <c r="H22" s="118">
        <v>8231</v>
      </c>
      <c r="I22" s="118">
        <v>-3030</v>
      </c>
      <c r="J22" s="115">
        <f>SUM('Condensed IS-30.9.2010'!N38)</f>
        <v>59804.73703965366</v>
      </c>
      <c r="K22" s="117">
        <f>SUM(E22:J22)</f>
        <v>65005.73703965366</v>
      </c>
      <c r="L22" s="130">
        <f>SUM('Condensed IS-30.9.2010'!N39)</f>
        <v>4806</v>
      </c>
      <c r="M22" s="117">
        <f aca="true" t="shared" si="1" ref="M22:M31">SUM(K22:L22)</f>
        <v>69811.73703965366</v>
      </c>
    </row>
    <row r="23" spans="5:13" s="103" customFormat="1" ht="18.75">
      <c r="E23" s="115">
        <v>0</v>
      </c>
      <c r="F23" s="118"/>
      <c r="G23" s="118"/>
      <c r="H23" s="118"/>
      <c r="I23" s="131"/>
      <c r="J23" s="127"/>
      <c r="K23" s="119"/>
      <c r="L23" s="118"/>
      <c r="M23" s="119">
        <f t="shared" si="1"/>
        <v>0</v>
      </c>
    </row>
    <row r="24" spans="1:13" s="103" customFormat="1" ht="18.75">
      <c r="A24" s="103" t="s">
        <v>482</v>
      </c>
      <c r="E24" s="115"/>
      <c r="F24" s="118"/>
      <c r="G24" s="118"/>
      <c r="H24" s="118"/>
      <c r="I24" s="118"/>
      <c r="J24" s="127"/>
      <c r="K24" s="119"/>
      <c r="L24" s="118">
        <v>431</v>
      </c>
      <c r="M24" s="119">
        <f t="shared" si="1"/>
        <v>431</v>
      </c>
    </row>
    <row r="25" spans="5:13" s="103" customFormat="1" ht="18.75">
      <c r="E25" s="115"/>
      <c r="F25" s="118"/>
      <c r="G25" s="118"/>
      <c r="H25" s="118"/>
      <c r="I25" s="118"/>
      <c r="J25" s="127"/>
      <c r="K25" s="119"/>
      <c r="L25" s="118"/>
      <c r="M25" s="119">
        <f t="shared" si="1"/>
        <v>0</v>
      </c>
    </row>
    <row r="26" spans="1:13" s="103" customFormat="1" ht="18.75">
      <c r="A26" s="103" t="s">
        <v>403</v>
      </c>
      <c r="E26" s="115"/>
      <c r="F26" s="118">
        <v>4866</v>
      </c>
      <c r="G26" s="118">
        <v>7139</v>
      </c>
      <c r="I26" s="118"/>
      <c r="J26" s="127"/>
      <c r="K26" s="119">
        <f>SUM(E26:J26)</f>
        <v>12005</v>
      </c>
      <c r="L26" s="118"/>
      <c r="M26" s="119">
        <f t="shared" si="1"/>
        <v>12005</v>
      </c>
    </row>
    <row r="27" spans="5:13" s="103" customFormat="1" ht="18.75">
      <c r="E27" s="115"/>
      <c r="F27" s="118"/>
      <c r="G27" s="118"/>
      <c r="H27" s="118"/>
      <c r="I27" s="118"/>
      <c r="J27" s="127"/>
      <c r="K27" s="119">
        <f>SUM(E27:J27)</f>
        <v>0</v>
      </c>
      <c r="L27" s="118"/>
      <c r="M27" s="119">
        <f t="shared" si="1"/>
        <v>0</v>
      </c>
    </row>
    <row r="28" spans="1:13" s="103" customFormat="1" ht="18.75">
      <c r="A28" s="103" t="s">
        <v>471</v>
      </c>
      <c r="E28" s="115"/>
      <c r="F28" s="118"/>
      <c r="G28" s="118"/>
      <c r="H28" s="118"/>
      <c r="I28" s="118"/>
      <c r="J28" s="127">
        <v>-29504</v>
      </c>
      <c r="K28" s="119">
        <f>SUM(E28:J28)</f>
        <v>-29504</v>
      </c>
      <c r="L28" s="118">
        <v>-1718</v>
      </c>
      <c r="M28" s="119">
        <f t="shared" si="1"/>
        <v>-31222</v>
      </c>
    </row>
    <row r="29" spans="5:13" s="103" customFormat="1" ht="18.75">
      <c r="E29" s="115"/>
      <c r="F29" s="118"/>
      <c r="G29" s="118"/>
      <c r="H29" s="118"/>
      <c r="I29" s="118"/>
      <c r="J29" s="127"/>
      <c r="K29" s="119"/>
      <c r="L29" s="118"/>
      <c r="M29" s="119"/>
    </row>
    <row r="30" spans="5:13" s="103" customFormat="1" ht="18.75">
      <c r="E30" s="115"/>
      <c r="F30" s="118"/>
      <c r="G30" s="118"/>
      <c r="H30" s="118"/>
      <c r="I30" s="118"/>
      <c r="J30" s="127"/>
      <c r="K30" s="119"/>
      <c r="L30" s="118"/>
      <c r="M30" s="119"/>
    </row>
    <row r="31" spans="5:13" s="103" customFormat="1" ht="18.75">
      <c r="E31" s="129"/>
      <c r="J31" s="132"/>
      <c r="K31" s="119">
        <f>SUM(E31:J31)</f>
        <v>0</v>
      </c>
      <c r="L31" s="118"/>
      <c r="M31" s="119">
        <f t="shared" si="1"/>
        <v>0</v>
      </c>
    </row>
    <row r="32" spans="11:13" s="103" customFormat="1" ht="18">
      <c r="K32" s="117"/>
      <c r="M32" s="2"/>
    </row>
    <row r="33" spans="1:13" s="103" customFormat="1" ht="19.5" thickBot="1">
      <c r="A33" s="2" t="s">
        <v>468</v>
      </c>
      <c r="B33" s="1"/>
      <c r="E33" s="133">
        <f>SUM(E19:E32)</f>
        <v>197586</v>
      </c>
      <c r="F33" s="133">
        <f aca="true" t="shared" si="2" ref="F33:M33">SUM(F19:F32)</f>
        <v>4866</v>
      </c>
      <c r="G33" s="133">
        <f t="shared" si="2"/>
        <v>-4754</v>
      </c>
      <c r="H33" s="133">
        <f t="shared" si="2"/>
        <v>8231</v>
      </c>
      <c r="I33" s="133">
        <f t="shared" si="2"/>
        <v>-2749</v>
      </c>
      <c r="J33" s="133">
        <f t="shared" si="2"/>
        <v>343806.73703965364</v>
      </c>
      <c r="K33" s="134">
        <f t="shared" si="2"/>
        <v>546986.7370396537</v>
      </c>
      <c r="L33" s="133">
        <f t="shared" si="2"/>
        <v>59318</v>
      </c>
      <c r="M33" s="134">
        <f t="shared" si="2"/>
        <v>606304.7370396537</v>
      </c>
    </row>
    <row r="34" spans="10:13" s="103" customFormat="1" ht="18.75" thickTop="1">
      <c r="J34" s="136"/>
      <c r="K34" s="2"/>
      <c r="L34" s="136"/>
      <c r="M34" s="140"/>
    </row>
    <row r="35" spans="10:13" s="103" customFormat="1" ht="18" hidden="1">
      <c r="J35" s="135"/>
      <c r="K35" s="2"/>
      <c r="L35" s="118"/>
      <c r="M35" s="119"/>
    </row>
    <row r="36" spans="10:13" s="103" customFormat="1" ht="18" hidden="1">
      <c r="J36" s="136"/>
      <c r="K36" s="2"/>
      <c r="L36" s="137"/>
      <c r="M36" s="138"/>
    </row>
    <row r="37" spans="10:13" s="103" customFormat="1" ht="18" hidden="1">
      <c r="J37" s="131"/>
      <c r="K37" s="139"/>
      <c r="L37" s="131"/>
      <c r="M37" s="139"/>
    </row>
    <row r="38" spans="9:13" s="103" customFormat="1" ht="18">
      <c r="I38" s="131"/>
      <c r="J38" s="131"/>
      <c r="K38" s="131"/>
      <c r="L38" s="131"/>
      <c r="M38" s="131"/>
    </row>
    <row r="39" spans="10:13" s="103" customFormat="1" ht="18">
      <c r="J39" s="131"/>
      <c r="K39" s="139"/>
      <c r="L39" s="131"/>
      <c r="M39" s="139"/>
    </row>
    <row r="40" spans="10:13" s="103" customFormat="1" ht="18">
      <c r="J40" s="131"/>
      <c r="K40" s="139"/>
      <c r="L40" s="131"/>
      <c r="M40" s="139"/>
    </row>
    <row r="41" spans="10:13" s="103" customFormat="1" ht="18">
      <c r="J41" s="131"/>
      <c r="K41" s="139"/>
      <c r="L41" s="131"/>
      <c r="M41" s="139"/>
    </row>
    <row r="42" spans="10:13" s="103" customFormat="1" ht="18">
      <c r="J42" s="131"/>
      <c r="K42" s="139"/>
      <c r="L42" s="131"/>
      <c r="M42" s="139"/>
    </row>
    <row r="43" spans="1:13" s="103" customFormat="1" ht="18">
      <c r="A43" s="2" t="s">
        <v>472</v>
      </c>
      <c r="J43" s="136"/>
      <c r="K43" s="2"/>
      <c r="L43" s="136"/>
      <c r="M43" s="140"/>
    </row>
    <row r="44" spans="5:13" s="103" customFormat="1" ht="18">
      <c r="E44" s="113" t="s">
        <v>2</v>
      </c>
      <c r="F44" s="113" t="s">
        <v>2</v>
      </c>
      <c r="G44" s="113" t="s">
        <v>2</v>
      </c>
      <c r="H44" s="113" t="s">
        <v>2</v>
      </c>
      <c r="I44" s="113" t="s">
        <v>2</v>
      </c>
      <c r="J44" s="113" t="s">
        <v>2</v>
      </c>
      <c r="K44" s="109" t="s">
        <v>2</v>
      </c>
      <c r="L44" s="113" t="s">
        <v>2</v>
      </c>
      <c r="M44" s="109" t="s">
        <v>2</v>
      </c>
    </row>
    <row r="45" spans="1:13" s="103" customFormat="1" ht="18.75">
      <c r="A45" s="103" t="s">
        <v>405</v>
      </c>
      <c r="E45" s="114">
        <v>165000</v>
      </c>
      <c r="F45" s="115">
        <v>249</v>
      </c>
      <c r="G45" s="116">
        <v>-5753</v>
      </c>
      <c r="H45" s="137">
        <v>0</v>
      </c>
      <c r="I45" s="116">
        <v>-6705</v>
      </c>
      <c r="J45" s="115">
        <v>265141</v>
      </c>
      <c r="K45" s="119">
        <f>SUM(E45:J45)</f>
        <v>417932</v>
      </c>
      <c r="L45" s="118">
        <v>47423</v>
      </c>
      <c r="M45" s="117">
        <f>SUM(K45:L45)</f>
        <v>465355</v>
      </c>
    </row>
    <row r="46" spans="5:13" s="103" customFormat="1" ht="18.75">
      <c r="E46" s="115"/>
      <c r="I46" s="127"/>
      <c r="J46" s="128"/>
      <c r="K46" s="119"/>
      <c r="L46" s="2"/>
      <c r="M46" s="117">
        <f>SUM(K46:L46)</f>
        <v>0</v>
      </c>
    </row>
    <row r="47" spans="1:13" s="103" customFormat="1" ht="18">
      <c r="A47" s="103" t="s">
        <v>384</v>
      </c>
      <c r="I47" s="131">
        <v>6560</v>
      </c>
      <c r="J47" s="118">
        <f>SUM('[5]Condensed Equity-30.9.2009'!$I$17)</f>
        <v>48360</v>
      </c>
      <c r="K47" s="119">
        <f>SUM(E47:J47)</f>
        <v>54920</v>
      </c>
      <c r="L47" s="128">
        <v>4651</v>
      </c>
      <c r="M47" s="117">
        <f>SUM(K47:L47)</f>
        <v>59571</v>
      </c>
    </row>
    <row r="48" spans="5:13" s="103" customFormat="1" ht="18.75">
      <c r="E48" s="129"/>
      <c r="I48" s="115"/>
      <c r="J48" s="117"/>
      <c r="K48" s="119"/>
      <c r="L48" s="117"/>
      <c r="M48" s="117"/>
    </row>
    <row r="49" spans="1:13" s="103" customFormat="1" ht="18.75">
      <c r="A49" s="103" t="s">
        <v>181</v>
      </c>
      <c r="E49" s="115"/>
      <c r="F49" s="118"/>
      <c r="G49" s="118">
        <v>-4814</v>
      </c>
      <c r="H49" s="118"/>
      <c r="I49" s="127"/>
      <c r="J49" s="119"/>
      <c r="K49" s="119">
        <f>SUM(E49:J49)</f>
        <v>-4814</v>
      </c>
      <c r="L49" s="119"/>
      <c r="M49" s="119">
        <f>SUM(K49:L49)</f>
        <v>-4814</v>
      </c>
    </row>
    <row r="50" spans="5:13" s="103" customFormat="1" ht="18.75">
      <c r="E50" s="129"/>
      <c r="I50" s="132"/>
      <c r="J50" s="119"/>
      <c r="K50" s="119"/>
      <c r="L50" s="119"/>
      <c r="M50" s="119">
        <f>SUM(K50:L50)</f>
        <v>0</v>
      </c>
    </row>
    <row r="51" spans="1:13" s="103" customFormat="1" ht="18">
      <c r="A51" s="103" t="s">
        <v>471</v>
      </c>
      <c r="J51" s="119">
        <v>-22838</v>
      </c>
      <c r="K51" s="119">
        <f>SUM(E51:J51)</f>
        <v>-22838</v>
      </c>
      <c r="L51" s="119">
        <v>-1939</v>
      </c>
      <c r="M51" s="119">
        <f>SUM(K51:L51)</f>
        <v>-24777</v>
      </c>
    </row>
    <row r="52" spans="10:13" s="103" customFormat="1" ht="18">
      <c r="J52" s="117"/>
      <c r="K52" s="119"/>
      <c r="L52" s="2"/>
      <c r="M52" s="117"/>
    </row>
    <row r="53" spans="1:13" s="103" customFormat="1" ht="19.5" thickBot="1">
      <c r="A53" s="2" t="s">
        <v>473</v>
      </c>
      <c r="B53" s="1"/>
      <c r="E53" s="133">
        <f aca="true" t="shared" si="3" ref="E53:L53">SUM(E45:E51)</f>
        <v>165000</v>
      </c>
      <c r="F53" s="133">
        <f t="shared" si="3"/>
        <v>249</v>
      </c>
      <c r="G53" s="133">
        <f t="shared" si="3"/>
        <v>-10567</v>
      </c>
      <c r="H53" s="133">
        <f t="shared" si="3"/>
        <v>0</v>
      </c>
      <c r="I53" s="133">
        <f t="shared" si="3"/>
        <v>-145</v>
      </c>
      <c r="J53" s="133">
        <f t="shared" si="3"/>
        <v>290663</v>
      </c>
      <c r="K53" s="134">
        <f t="shared" si="3"/>
        <v>445200</v>
      </c>
      <c r="L53" s="133">
        <f t="shared" si="3"/>
        <v>50135</v>
      </c>
      <c r="M53" s="143">
        <f>SUM(K53:L53)</f>
        <v>495335</v>
      </c>
    </row>
    <row r="54" spans="11:13" s="103" customFormat="1" ht="18.75" thickTop="1">
      <c r="K54" s="2"/>
      <c r="M54" s="140"/>
    </row>
    <row r="55" spans="9:13" s="103" customFormat="1" ht="18">
      <c r="I55" s="135"/>
      <c r="K55" s="2"/>
      <c r="L55" s="137"/>
      <c r="M55" s="140"/>
    </row>
    <row r="56" spans="10:13" ht="12.75">
      <c r="J56" s="18"/>
      <c r="L56" s="18"/>
      <c r="M56" s="78"/>
    </row>
    <row r="57" spans="10:13" ht="12.75">
      <c r="J57" s="18"/>
      <c r="L57" s="18"/>
      <c r="M57" s="78"/>
    </row>
    <row r="58" spans="10:13" ht="12.75">
      <c r="J58" s="18"/>
      <c r="L58" s="18"/>
      <c r="M58" s="78"/>
    </row>
    <row r="59" spans="10:13" ht="12.75">
      <c r="J59" s="18"/>
      <c r="L59" s="18"/>
      <c r="M59" s="78"/>
    </row>
    <row r="60" spans="10:13" ht="12.75">
      <c r="J60" s="18"/>
      <c r="L60" s="18"/>
      <c r="M60" s="78"/>
    </row>
    <row r="61" spans="10:13" ht="12.75">
      <c r="J61" s="18"/>
      <c r="L61" s="18"/>
      <c r="M61" s="78"/>
    </row>
    <row r="62" spans="10:13" ht="12.75">
      <c r="J62" s="18"/>
      <c r="L62" s="18"/>
      <c r="M62" s="78"/>
    </row>
    <row r="63" spans="10:13" ht="12.75">
      <c r="J63" s="18"/>
      <c r="L63" s="18"/>
      <c r="M63" s="78"/>
    </row>
    <row r="70" ht="15.75">
      <c r="A70" s="4" t="s">
        <v>408</v>
      </c>
    </row>
    <row r="71" ht="15.75">
      <c r="A71" s="4" t="s">
        <v>159</v>
      </c>
    </row>
    <row r="72" ht="15">
      <c r="A72" s="5"/>
    </row>
  </sheetData>
  <sheetProtection/>
  <printOptions/>
  <pageMargins left="0.75" right="0.75" top="1" bottom="1" header="0.5" footer="0.5"/>
  <pageSetup fitToHeight="1"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pageSetUpPr fitToPage="1"/>
  </sheetPr>
  <dimension ref="A1:H184"/>
  <sheetViews>
    <sheetView view="pageBreakPreview" zoomScale="93" zoomScaleSheetLayoutView="93" zoomScalePageLayoutView="0" workbookViewId="0" topLeftCell="A160">
      <selection activeCell="J78" sqref="J78"/>
    </sheetView>
  </sheetViews>
  <sheetFormatPr defaultColWidth="9.140625" defaultRowHeight="12.75"/>
  <cols>
    <col min="1" max="1" width="9.140625" style="177" customWidth="1"/>
    <col min="2" max="2" width="34.7109375" style="177" customWidth="1"/>
    <col min="3" max="3" width="22.421875" style="177" customWidth="1"/>
    <col min="4" max="4" width="22.00390625" style="177" customWidth="1"/>
    <col min="5" max="5" width="12.00390625" style="177" customWidth="1"/>
    <col min="6" max="6" width="20.140625" style="177" customWidth="1"/>
    <col min="7" max="7" width="23.28125" style="177" bestFit="1" customWidth="1"/>
    <col min="8" max="8" width="14.00390625" style="177" customWidth="1"/>
    <col min="9" max="10" width="9.140625" style="177" customWidth="1"/>
    <col min="11" max="11" width="30.8515625" style="177" customWidth="1"/>
    <col min="12" max="12" width="10.28125" style="177" customWidth="1"/>
    <col min="13" max="16384" width="9.140625" style="177" customWidth="1"/>
  </cols>
  <sheetData>
    <row r="1" ht="19.5">
      <c r="A1" s="207" t="s">
        <v>28</v>
      </c>
    </row>
    <row r="2" ht="15">
      <c r="A2" s="208" t="s">
        <v>3</v>
      </c>
    </row>
    <row r="3" ht="18">
      <c r="A3" s="34" t="s">
        <v>441</v>
      </c>
    </row>
    <row r="4" ht="15">
      <c r="A4" s="208"/>
    </row>
    <row r="5" ht="12.75">
      <c r="A5" s="40" t="s">
        <v>57</v>
      </c>
    </row>
    <row r="6" spans="4:6" ht="12.75">
      <c r="D6" s="201"/>
      <c r="E6" s="201"/>
      <c r="F6" s="201"/>
    </row>
    <row r="7" spans="1:2" ht="18.75">
      <c r="A7" s="209" t="s">
        <v>58</v>
      </c>
      <c r="B7" s="210" t="s">
        <v>117</v>
      </c>
    </row>
    <row r="8" spans="1:2" ht="14.25">
      <c r="A8" s="37"/>
      <c r="B8" s="211"/>
    </row>
    <row r="9" spans="2:8" s="234" customFormat="1" ht="14.25">
      <c r="B9" s="254"/>
      <c r="C9" s="7" t="s">
        <v>59</v>
      </c>
      <c r="D9" s="7" t="s">
        <v>60</v>
      </c>
      <c r="E9" s="7" t="s">
        <v>61</v>
      </c>
      <c r="F9" s="212" t="s">
        <v>62</v>
      </c>
      <c r="G9" s="212" t="s">
        <v>0</v>
      </c>
      <c r="H9" s="7" t="s">
        <v>61</v>
      </c>
    </row>
    <row r="10" spans="2:8" s="234" customFormat="1" ht="14.25">
      <c r="B10" s="255"/>
      <c r="C10" s="8" t="s">
        <v>63</v>
      </c>
      <c r="D10" s="8" t="s">
        <v>64</v>
      </c>
      <c r="E10" s="8" t="s">
        <v>65</v>
      </c>
      <c r="F10" s="213" t="s">
        <v>66</v>
      </c>
      <c r="G10" s="213" t="s">
        <v>67</v>
      </c>
      <c r="H10" s="8" t="s">
        <v>65</v>
      </c>
    </row>
    <row r="11" spans="2:8" s="234" customFormat="1" ht="14.25">
      <c r="B11" s="255"/>
      <c r="C11" s="214"/>
      <c r="D11" s="8" t="s">
        <v>63</v>
      </c>
      <c r="E11" s="8"/>
      <c r="F11" s="213"/>
      <c r="G11" s="213" t="s">
        <v>68</v>
      </c>
      <c r="H11" s="256"/>
    </row>
    <row r="12" spans="2:8" s="234" customFormat="1" ht="14.25">
      <c r="B12" s="254"/>
      <c r="C12" s="7" t="s">
        <v>442</v>
      </c>
      <c r="D12" s="7" t="s">
        <v>444</v>
      </c>
      <c r="E12" s="7"/>
      <c r="F12" s="7" t="s">
        <v>306</v>
      </c>
      <c r="G12" s="7" t="s">
        <v>187</v>
      </c>
      <c r="H12" s="256"/>
    </row>
    <row r="13" spans="2:8" s="234" customFormat="1" ht="14.25">
      <c r="B13" s="257"/>
      <c r="C13" s="215" t="s">
        <v>443</v>
      </c>
      <c r="D13" s="215" t="s">
        <v>445</v>
      </c>
      <c r="E13" s="215"/>
      <c r="F13" s="215" t="s">
        <v>443</v>
      </c>
      <c r="G13" s="215" t="s">
        <v>445</v>
      </c>
      <c r="H13" s="256"/>
    </row>
    <row r="14" spans="2:8" s="234" customFormat="1" ht="14.25">
      <c r="B14" s="258"/>
      <c r="C14" s="216" t="s">
        <v>69</v>
      </c>
      <c r="D14" s="216" t="s">
        <v>69</v>
      </c>
      <c r="E14" s="216"/>
      <c r="F14" s="217" t="s">
        <v>69</v>
      </c>
      <c r="G14" s="217" t="s">
        <v>69</v>
      </c>
      <c r="H14" s="256"/>
    </row>
    <row r="15" spans="2:8" s="234" customFormat="1" ht="14.25">
      <c r="B15" s="259"/>
      <c r="C15" s="216" t="s">
        <v>2</v>
      </c>
      <c r="D15" s="216" t="s">
        <v>2</v>
      </c>
      <c r="E15" s="216"/>
      <c r="F15" s="217" t="s">
        <v>2</v>
      </c>
      <c r="G15" s="216" t="s">
        <v>2</v>
      </c>
      <c r="H15" s="256"/>
    </row>
    <row r="16" spans="2:8" s="234" customFormat="1" ht="15">
      <c r="B16" s="259" t="s">
        <v>70</v>
      </c>
      <c r="C16" s="218">
        <v>118090</v>
      </c>
      <c r="D16" s="218">
        <v>90255</v>
      </c>
      <c r="E16" s="219">
        <f>SUM(C16-D16)/D16</f>
        <v>0.3084039665392499</v>
      </c>
      <c r="F16" s="218">
        <v>221125</v>
      </c>
      <c r="G16" s="218">
        <v>171886</v>
      </c>
      <c r="H16" s="219">
        <f>SUM(F16-G16)/G16</f>
        <v>0.2864631209057166</v>
      </c>
    </row>
    <row r="17" spans="2:8" s="234" customFormat="1" ht="15">
      <c r="B17" s="259" t="s">
        <v>173</v>
      </c>
      <c r="C17" s="218">
        <v>72775</v>
      </c>
      <c r="D17" s="218">
        <v>51027</v>
      </c>
      <c r="E17" s="220">
        <f>SUM(C17-D17)/D17</f>
        <v>0.4262057342191389</v>
      </c>
      <c r="F17" s="218">
        <v>142129</v>
      </c>
      <c r="G17" s="218">
        <v>107825</v>
      </c>
      <c r="H17" s="220">
        <f>SUM(F17-G17)/G17</f>
        <v>0.31814514259216325</v>
      </c>
    </row>
    <row r="18" spans="2:8" s="234" customFormat="1" ht="17.25">
      <c r="B18" s="259" t="s">
        <v>71</v>
      </c>
      <c r="C18" s="228">
        <v>247860</v>
      </c>
      <c r="D18" s="228">
        <v>195885</v>
      </c>
      <c r="E18" s="220">
        <f>SUM(C18-D18)/D18</f>
        <v>0.2653342522398346</v>
      </c>
      <c r="F18" s="218">
        <v>459984</v>
      </c>
      <c r="G18" s="218">
        <v>413797</v>
      </c>
      <c r="H18" s="220">
        <f>SUM(F18-G18)/G18</f>
        <v>0.11161753226823781</v>
      </c>
    </row>
    <row r="19" spans="2:8" s="234" customFormat="1" ht="18" thickBot="1">
      <c r="B19" s="259" t="s">
        <v>48</v>
      </c>
      <c r="C19" s="260">
        <f>SUM(C16:C18)</f>
        <v>438725</v>
      </c>
      <c r="D19" s="261">
        <f>SUM(D16:D18)</f>
        <v>337167</v>
      </c>
      <c r="E19" s="221">
        <f>SUM(C19-D19)/D19</f>
        <v>0.30120978624835765</v>
      </c>
      <c r="F19" s="222">
        <f>SUM(F16:F18)</f>
        <v>823238</v>
      </c>
      <c r="G19" s="223">
        <f>SUM(G16:G18)</f>
        <v>693508</v>
      </c>
      <c r="H19" s="221">
        <f>SUM(F19-G19)/G19</f>
        <v>0.18706345132283983</v>
      </c>
    </row>
    <row r="20" spans="2:8" s="234" customFormat="1" ht="15" thickTop="1">
      <c r="B20" s="262"/>
      <c r="C20" s="263"/>
      <c r="D20" s="264"/>
      <c r="E20" s="264"/>
      <c r="F20" s="265"/>
      <c r="G20" s="264"/>
      <c r="H20" s="256"/>
    </row>
    <row r="21" spans="2:8" s="234" customFormat="1" ht="14.25">
      <c r="B21" s="259"/>
      <c r="C21" s="7" t="s">
        <v>442</v>
      </c>
      <c r="D21" s="7" t="s">
        <v>444</v>
      </c>
      <c r="E21" s="7"/>
      <c r="F21" s="7" t="s">
        <v>306</v>
      </c>
      <c r="G21" s="7" t="s">
        <v>187</v>
      </c>
      <c r="H21" s="256"/>
    </row>
    <row r="22" spans="2:8" s="234" customFormat="1" ht="14.25">
      <c r="B22" s="259"/>
      <c r="C22" s="215" t="s">
        <v>443</v>
      </c>
      <c r="D22" s="215" t="s">
        <v>445</v>
      </c>
      <c r="E22" s="215"/>
      <c r="F22" s="215" t="s">
        <v>443</v>
      </c>
      <c r="G22" s="215" t="s">
        <v>445</v>
      </c>
      <c r="H22" s="256"/>
    </row>
    <row r="23" spans="2:8" s="234" customFormat="1" ht="14.25">
      <c r="B23" s="259"/>
      <c r="C23" s="216" t="s">
        <v>45</v>
      </c>
      <c r="D23" s="216" t="s">
        <v>45</v>
      </c>
      <c r="E23" s="216"/>
      <c r="F23" s="217" t="s">
        <v>45</v>
      </c>
      <c r="G23" s="216" t="s">
        <v>45</v>
      </c>
      <c r="H23" s="256"/>
    </row>
    <row r="24" spans="2:8" s="234" customFormat="1" ht="14.25">
      <c r="B24" s="259"/>
      <c r="C24" s="216" t="s">
        <v>2</v>
      </c>
      <c r="D24" s="7" t="s">
        <v>2</v>
      </c>
      <c r="E24" s="7"/>
      <c r="F24" s="224" t="s">
        <v>2</v>
      </c>
      <c r="G24" s="7" t="s">
        <v>2</v>
      </c>
      <c r="H24" s="256"/>
    </row>
    <row r="25" spans="2:8" s="234" customFormat="1" ht="14.25">
      <c r="B25" s="259"/>
      <c r="C25" s="216"/>
      <c r="D25" s="216"/>
      <c r="E25" s="7"/>
      <c r="F25" s="225"/>
      <c r="G25" s="216"/>
      <c r="H25" s="256"/>
    </row>
    <row r="26" spans="2:8" s="234" customFormat="1" ht="15">
      <c r="B26" s="259" t="s">
        <v>70</v>
      </c>
      <c r="C26" s="218">
        <v>20077</v>
      </c>
      <c r="D26" s="218">
        <v>16437</v>
      </c>
      <c r="E26" s="226">
        <f>SUM(C26-D26)/D26</f>
        <v>0.2214516030905883</v>
      </c>
      <c r="F26" s="227">
        <v>35193</v>
      </c>
      <c r="G26" s="49">
        <v>26483</v>
      </c>
      <c r="H26" s="226">
        <f>SUM(F26-G26)/G26</f>
        <v>0.3288902314692444</v>
      </c>
    </row>
    <row r="27" spans="2:8" s="234" customFormat="1" ht="15">
      <c r="B27" s="259" t="s">
        <v>173</v>
      </c>
      <c r="C27" s="218">
        <v>1059</v>
      </c>
      <c r="D27" s="218">
        <v>1052</v>
      </c>
      <c r="E27" s="219">
        <f>SUM(C27-D27)/D27</f>
        <v>0.006653992395437262</v>
      </c>
      <c r="F27" s="218">
        <v>2150</v>
      </c>
      <c r="G27" s="49">
        <v>2247</v>
      </c>
      <c r="H27" s="219">
        <f>SUM(F27-G27)/G27</f>
        <v>-0.04316866933689364</v>
      </c>
    </row>
    <row r="28" spans="2:8" s="234" customFormat="1" ht="17.25">
      <c r="B28" s="259" t="s">
        <v>71</v>
      </c>
      <c r="C28" s="228">
        <v>21677</v>
      </c>
      <c r="D28" s="228">
        <v>16432</v>
      </c>
      <c r="E28" s="219">
        <f>SUM(C28-D28)/D28</f>
        <v>0.31919425511197663</v>
      </c>
      <c r="F28" s="229">
        <v>38649</v>
      </c>
      <c r="G28" s="49">
        <v>32518</v>
      </c>
      <c r="H28" s="219">
        <f>SUM(F28-G28)/G28</f>
        <v>0.18854173073374747</v>
      </c>
    </row>
    <row r="29" spans="2:8" s="234" customFormat="1" ht="17.25">
      <c r="B29" s="259" t="s">
        <v>48</v>
      </c>
      <c r="C29" s="260">
        <f>SUM(C26:C28)</f>
        <v>42813</v>
      </c>
      <c r="D29" s="260">
        <f>SUM(D26:D28)</f>
        <v>33921</v>
      </c>
      <c r="E29" s="230">
        <f>SUM(C29-D29)/D29</f>
        <v>0.26213849827540464</v>
      </c>
      <c r="F29" s="231">
        <f>SUM(F26:F28)</f>
        <v>75992</v>
      </c>
      <c r="G29" s="232">
        <f>SUM(G26:G28)</f>
        <v>61248</v>
      </c>
      <c r="H29" s="230">
        <f>SUM(F29-G29)/G29</f>
        <v>0.24072622779519331</v>
      </c>
    </row>
    <row r="30" spans="2:8" s="234" customFormat="1" ht="17.25">
      <c r="B30" s="266"/>
      <c r="C30" s="267"/>
      <c r="D30" s="268"/>
      <c r="E30" s="268"/>
      <c r="F30" s="268"/>
      <c r="G30" s="269"/>
      <c r="H30" s="270"/>
    </row>
    <row r="31" spans="2:8" ht="17.25">
      <c r="B31" s="271"/>
      <c r="C31" s="272"/>
      <c r="D31" s="271"/>
      <c r="E31" s="271"/>
      <c r="F31" s="271"/>
      <c r="G31" s="273"/>
      <c r="H31" s="273"/>
    </row>
    <row r="32" spans="1:2" s="234" customFormat="1" ht="14.25">
      <c r="A32" s="233" t="s">
        <v>72</v>
      </c>
      <c r="B32" s="234" t="s">
        <v>507</v>
      </c>
    </row>
    <row r="33" spans="1:2" s="234" customFormat="1" ht="14.25">
      <c r="A33" s="233"/>
      <c r="B33" s="234" t="s">
        <v>487</v>
      </c>
    </row>
    <row r="34" s="234" customFormat="1" ht="14.25">
      <c r="A34" s="233"/>
    </row>
    <row r="35" spans="1:2" s="234" customFormat="1" ht="14.25">
      <c r="A35" s="233"/>
      <c r="B35" s="235" t="s">
        <v>504</v>
      </c>
    </row>
    <row r="36" spans="1:2" s="234" customFormat="1" ht="14.25">
      <c r="A36" s="233"/>
      <c r="B36" s="234" t="s">
        <v>505</v>
      </c>
    </row>
    <row r="37" s="234" customFormat="1" ht="14.25">
      <c r="A37" s="233"/>
    </row>
    <row r="38" spans="1:2" s="234" customFormat="1" ht="14.25">
      <c r="A38" s="233" t="s">
        <v>73</v>
      </c>
      <c r="B38" s="234" t="s">
        <v>488</v>
      </c>
    </row>
    <row r="39" spans="1:2" s="234" customFormat="1" ht="14.25">
      <c r="A39" s="233"/>
      <c r="B39" s="234" t="s">
        <v>450</v>
      </c>
    </row>
    <row r="40" spans="1:2" s="234" customFormat="1" ht="14.25">
      <c r="A40" s="233"/>
      <c r="B40" s="234" t="s">
        <v>489</v>
      </c>
    </row>
    <row r="41" s="234" customFormat="1" ht="14.25">
      <c r="A41" s="233"/>
    </row>
    <row r="42" s="234" customFormat="1" ht="14.25">
      <c r="A42" s="233"/>
    </row>
    <row r="43" spans="1:2" s="234" customFormat="1" ht="14.25">
      <c r="A43" s="233"/>
      <c r="B43" s="234" t="s">
        <v>451</v>
      </c>
    </row>
    <row r="44" spans="1:2" s="234" customFormat="1" ht="14.25">
      <c r="A44" s="233"/>
      <c r="B44" s="234" t="s">
        <v>452</v>
      </c>
    </row>
    <row r="45" spans="1:2" s="234" customFormat="1" ht="14.25">
      <c r="A45" s="233"/>
      <c r="B45" s="235"/>
    </row>
    <row r="46" spans="1:2" s="234" customFormat="1" ht="14.25">
      <c r="A46" s="233" t="s">
        <v>74</v>
      </c>
      <c r="B46" s="235" t="s">
        <v>453</v>
      </c>
    </row>
    <row r="47" spans="1:2" s="234" customFormat="1" ht="14.25">
      <c r="A47" s="233"/>
      <c r="B47" s="234" t="s">
        <v>454</v>
      </c>
    </row>
    <row r="48" s="234" customFormat="1" ht="14.25">
      <c r="A48" s="233"/>
    </row>
    <row r="49" spans="1:2" s="234" customFormat="1" ht="14.25">
      <c r="A49" s="233"/>
      <c r="B49" s="235" t="s">
        <v>506</v>
      </c>
    </row>
    <row r="50" spans="1:2" s="234" customFormat="1" ht="14.25">
      <c r="A50" s="233"/>
      <c r="B50" s="234" t="s">
        <v>455</v>
      </c>
    </row>
    <row r="51" s="234" customFormat="1" ht="14.25">
      <c r="A51" s="233"/>
    </row>
    <row r="53" spans="1:2" ht="18.75">
      <c r="A53" s="209" t="s">
        <v>75</v>
      </c>
      <c r="B53" s="210" t="s">
        <v>76</v>
      </c>
    </row>
    <row r="54" spans="2:8" s="234" customFormat="1" ht="14.25">
      <c r="B54" s="274"/>
      <c r="C54" s="236" t="s">
        <v>77</v>
      </c>
      <c r="D54" s="237" t="s">
        <v>174</v>
      </c>
      <c r="E54" s="7" t="s">
        <v>61</v>
      </c>
      <c r="F54" s="236" t="s">
        <v>77</v>
      </c>
      <c r="G54" s="216" t="s">
        <v>78</v>
      </c>
      <c r="H54" s="7" t="s">
        <v>61</v>
      </c>
    </row>
    <row r="55" spans="2:8" s="234" customFormat="1" ht="14.25">
      <c r="B55" s="259"/>
      <c r="C55" s="7" t="s">
        <v>442</v>
      </c>
      <c r="D55" s="7" t="s">
        <v>306</v>
      </c>
      <c r="E55" s="8" t="s">
        <v>65</v>
      </c>
      <c r="F55" s="7" t="s">
        <v>442</v>
      </c>
      <c r="G55" s="7" t="s">
        <v>306</v>
      </c>
      <c r="H55" s="8" t="s">
        <v>65</v>
      </c>
    </row>
    <row r="56" spans="2:8" s="234" customFormat="1" ht="14.25">
      <c r="B56" s="259"/>
      <c r="C56" s="215" t="s">
        <v>443</v>
      </c>
      <c r="D56" s="215" t="s">
        <v>307</v>
      </c>
      <c r="E56" s="214"/>
      <c r="F56" s="215" t="s">
        <v>443</v>
      </c>
      <c r="G56" s="215" t="s">
        <v>307</v>
      </c>
      <c r="H56" s="8"/>
    </row>
    <row r="57" spans="2:8" s="234" customFormat="1" ht="14.25">
      <c r="B57" s="262"/>
      <c r="C57" s="216" t="s">
        <v>69</v>
      </c>
      <c r="D57" s="238" t="s">
        <v>69</v>
      </c>
      <c r="E57" s="215"/>
      <c r="F57" s="216" t="s">
        <v>45</v>
      </c>
      <c r="G57" s="238" t="s">
        <v>45</v>
      </c>
      <c r="H57" s="215"/>
    </row>
    <row r="58" spans="2:8" s="234" customFormat="1" ht="14.25">
      <c r="B58" s="256" t="s">
        <v>79</v>
      </c>
      <c r="C58" s="275"/>
      <c r="D58" s="256"/>
      <c r="E58" s="256"/>
      <c r="F58" s="256"/>
      <c r="G58" s="275"/>
      <c r="H58" s="256"/>
    </row>
    <row r="59" spans="2:8" s="234" customFormat="1" ht="15">
      <c r="B59" s="259" t="s">
        <v>70</v>
      </c>
      <c r="C59" s="218">
        <f>SUM(C16)</f>
        <v>118090</v>
      </c>
      <c r="D59" s="218">
        <v>103035</v>
      </c>
      <c r="E59" s="220">
        <f>SUM(C59-D59)/D59</f>
        <v>0.14611539768039986</v>
      </c>
      <c r="F59" s="218">
        <f>SUM(C26)</f>
        <v>20077</v>
      </c>
      <c r="G59" s="218">
        <v>15116</v>
      </c>
      <c r="H59" s="219">
        <f>SUM(F59-G59)/G59</f>
        <v>0.32819528975919554</v>
      </c>
    </row>
    <row r="60" spans="2:8" s="234" customFormat="1" ht="15">
      <c r="B60" s="259" t="s">
        <v>173</v>
      </c>
      <c r="C60" s="218">
        <f>SUM(C17)</f>
        <v>72775</v>
      </c>
      <c r="D60" s="218">
        <v>69355</v>
      </c>
      <c r="E60" s="220">
        <f>SUM(C60-D60)/D60</f>
        <v>0.049311513229039004</v>
      </c>
      <c r="F60" s="218">
        <f>SUM(C27)</f>
        <v>1059</v>
      </c>
      <c r="G60" s="218">
        <v>1091</v>
      </c>
      <c r="H60" s="219">
        <f>SUM(F60-G60)/G60</f>
        <v>-0.02933088909257562</v>
      </c>
    </row>
    <row r="61" spans="2:8" s="234" customFormat="1" ht="17.25">
      <c r="B61" s="259" t="s">
        <v>71</v>
      </c>
      <c r="C61" s="228">
        <f>SUM(C18)</f>
        <v>247860</v>
      </c>
      <c r="D61" s="228">
        <v>212124</v>
      </c>
      <c r="E61" s="220">
        <f>SUM(C61-D61)/D61</f>
        <v>0.16846750014142672</v>
      </c>
      <c r="F61" s="228">
        <f>SUM(C28)</f>
        <v>21677</v>
      </c>
      <c r="G61" s="228">
        <v>16972</v>
      </c>
      <c r="H61" s="219">
        <f>SUM(F61-G61)/G61</f>
        <v>0.27722130567994346</v>
      </c>
    </row>
    <row r="62" spans="2:8" s="234" customFormat="1" ht="17.25">
      <c r="B62" s="263" t="s">
        <v>48</v>
      </c>
      <c r="C62" s="276">
        <f>SUM(C59:C61)</f>
        <v>438725</v>
      </c>
      <c r="D62" s="276">
        <f>SUM(D59:D61)</f>
        <v>384514</v>
      </c>
      <c r="E62" s="221">
        <f>SUM(C62-D62)/D62</f>
        <v>0.14098576384735015</v>
      </c>
      <c r="F62" s="276">
        <f>SUM(F59:F61)</f>
        <v>42813</v>
      </c>
      <c r="G62" s="276">
        <f>SUM(G59:G61)</f>
        <v>33179</v>
      </c>
      <c r="H62" s="230">
        <f>SUM(F62-G62)/G62</f>
        <v>0.2903643871123301</v>
      </c>
    </row>
    <row r="63" spans="2:8" s="234" customFormat="1" ht="16.5">
      <c r="B63" s="277"/>
      <c r="C63" s="278"/>
      <c r="D63" s="279"/>
      <c r="E63" s="280"/>
      <c r="F63" s="280"/>
      <c r="G63" s="281"/>
      <c r="H63" s="239"/>
    </row>
    <row r="64" spans="2:8" ht="16.5">
      <c r="B64" s="271"/>
      <c r="C64" s="282"/>
      <c r="D64" s="283"/>
      <c r="E64" s="283"/>
      <c r="F64" s="283"/>
      <c r="G64" s="284"/>
      <c r="H64" s="240"/>
    </row>
    <row r="65" spans="1:2" s="234" customFormat="1" ht="14.25">
      <c r="A65" s="233" t="s">
        <v>72</v>
      </c>
      <c r="B65" s="33" t="s">
        <v>490</v>
      </c>
    </row>
    <row r="66" spans="1:2" s="234" customFormat="1" ht="14.25">
      <c r="A66" s="233"/>
      <c r="B66" s="234" t="s">
        <v>456</v>
      </c>
    </row>
    <row r="67" s="234" customFormat="1" ht="14.25"/>
    <row r="68" spans="1:2" s="234" customFormat="1" ht="14.25">
      <c r="A68" s="233" t="s">
        <v>73</v>
      </c>
      <c r="B68" s="235" t="s">
        <v>497</v>
      </c>
    </row>
    <row r="69" spans="1:2" s="234" customFormat="1" ht="14.25">
      <c r="A69" s="233"/>
      <c r="B69" s="234" t="s">
        <v>508</v>
      </c>
    </row>
    <row r="70" s="234" customFormat="1" ht="14.25">
      <c r="A70" s="233"/>
    </row>
    <row r="71" s="234" customFormat="1" ht="14.25"/>
    <row r="72" spans="1:2" s="234" customFormat="1" ht="14.25">
      <c r="A72" s="233" t="s">
        <v>80</v>
      </c>
      <c r="B72" s="234" t="s">
        <v>484</v>
      </c>
    </row>
    <row r="73" s="234" customFormat="1" ht="14.25">
      <c r="B73" s="234" t="s">
        <v>498</v>
      </c>
    </row>
    <row r="76" spans="1:6" ht="18.75">
      <c r="A76" s="209" t="s">
        <v>81</v>
      </c>
      <c r="B76" s="36" t="s">
        <v>457</v>
      </c>
      <c r="F76" s="75"/>
    </row>
    <row r="77" spans="2:6" ht="15.75">
      <c r="B77" s="47" t="s">
        <v>481</v>
      </c>
      <c r="F77" s="75"/>
    </row>
    <row r="78" spans="2:6" ht="15">
      <c r="B78" s="205"/>
      <c r="F78" s="75"/>
    </row>
    <row r="79" spans="1:2" ht="18.75">
      <c r="A79" s="209" t="s">
        <v>82</v>
      </c>
      <c r="B79" s="36" t="s">
        <v>83</v>
      </c>
    </row>
    <row r="80" s="234" customFormat="1" ht="14.25">
      <c r="B80" s="234" t="s">
        <v>84</v>
      </c>
    </row>
    <row r="81" spans="2:8" ht="15">
      <c r="B81" s="205"/>
      <c r="H81" s="37" t="s">
        <v>119</v>
      </c>
    </row>
    <row r="82" spans="1:8" ht="24" customHeight="1">
      <c r="A82" s="209" t="s">
        <v>85</v>
      </c>
      <c r="B82" s="241" t="s">
        <v>86</v>
      </c>
      <c r="E82" s="37"/>
      <c r="H82" s="242" t="s">
        <v>42</v>
      </c>
    </row>
    <row r="83" ht="14.25">
      <c r="H83" s="243" t="s">
        <v>443</v>
      </c>
    </row>
    <row r="84" ht="12.75">
      <c r="H84" s="244" t="s">
        <v>2</v>
      </c>
    </row>
    <row r="85" spans="2:8" ht="15">
      <c r="B85" s="177" t="s">
        <v>88</v>
      </c>
      <c r="H85" s="49">
        <v>8300</v>
      </c>
    </row>
    <row r="86" spans="2:8" ht="17.25">
      <c r="B86" s="177" t="s">
        <v>89</v>
      </c>
      <c r="E86" s="245"/>
      <c r="F86" s="246"/>
      <c r="H86" s="246">
        <v>3081</v>
      </c>
    </row>
    <row r="87" spans="5:8" ht="17.25">
      <c r="E87" s="285"/>
      <c r="F87" s="247"/>
      <c r="H87" s="248">
        <f>SUM(H85:H86)</f>
        <v>11381</v>
      </c>
    </row>
    <row r="88" ht="12.75">
      <c r="B88" s="177" t="s">
        <v>90</v>
      </c>
    </row>
    <row r="90" spans="1:2" ht="18.75">
      <c r="A90" s="209" t="s">
        <v>91</v>
      </c>
      <c r="B90" s="210" t="s">
        <v>92</v>
      </c>
    </row>
    <row r="91" ht="15">
      <c r="B91" s="251" t="s">
        <v>120</v>
      </c>
    </row>
    <row r="92" ht="15">
      <c r="B92" s="251"/>
    </row>
    <row r="93" spans="1:2" ht="18.75">
      <c r="A93" s="209" t="s">
        <v>93</v>
      </c>
      <c r="B93" s="210" t="s">
        <v>94</v>
      </c>
    </row>
    <row r="94" spans="1:2" ht="18.75">
      <c r="A94" s="249"/>
      <c r="B94" s="251" t="s">
        <v>485</v>
      </c>
    </row>
    <row r="95" spans="1:2" ht="18.75">
      <c r="A95" s="249"/>
      <c r="B95" s="251"/>
    </row>
    <row r="96" spans="1:2" ht="18.75">
      <c r="A96" s="249"/>
      <c r="B96" s="251" t="s">
        <v>495</v>
      </c>
    </row>
    <row r="97" spans="1:7" ht="20.25">
      <c r="A97" s="249"/>
      <c r="B97" s="251" t="s">
        <v>486</v>
      </c>
      <c r="F97" s="248"/>
      <c r="G97" s="248"/>
    </row>
    <row r="98" spans="6:7" ht="17.25">
      <c r="F98" s="247"/>
      <c r="G98" s="247"/>
    </row>
    <row r="103" spans="1:2" ht="18.75">
      <c r="A103" s="292"/>
      <c r="B103" s="293"/>
    </row>
    <row r="104" spans="1:7" ht="18.75">
      <c r="A104" s="209" t="s">
        <v>95</v>
      </c>
      <c r="B104" s="210" t="s">
        <v>96</v>
      </c>
      <c r="G104" s="49"/>
    </row>
    <row r="105" spans="1:7" ht="17.25">
      <c r="A105" s="37"/>
      <c r="B105" s="251" t="s">
        <v>483</v>
      </c>
      <c r="G105" s="253"/>
    </row>
    <row r="106" spans="1:7" ht="17.25">
      <c r="A106" s="37"/>
      <c r="B106" s="251"/>
      <c r="G106" s="253"/>
    </row>
    <row r="107" spans="1:7" ht="17.25">
      <c r="A107" s="37"/>
      <c r="B107" s="251"/>
      <c r="G107" s="253"/>
    </row>
    <row r="108" spans="1:7" ht="17.25">
      <c r="A108" s="37"/>
      <c r="B108" s="251"/>
      <c r="G108" s="253"/>
    </row>
    <row r="109" spans="1:7" ht="17.25">
      <c r="A109" s="37"/>
      <c r="B109" s="251"/>
      <c r="G109" s="253"/>
    </row>
    <row r="110" spans="1:7" ht="17.25">
      <c r="A110" s="37"/>
      <c r="B110" s="251"/>
      <c r="G110" s="253"/>
    </row>
    <row r="111" spans="1:7" ht="17.25">
      <c r="A111" s="37"/>
      <c r="B111" s="251"/>
      <c r="G111" s="253"/>
    </row>
    <row r="112" spans="1:7" ht="17.25">
      <c r="A112" s="37"/>
      <c r="B112" s="251"/>
      <c r="G112" s="253"/>
    </row>
    <row r="113" spans="1:7" ht="17.25">
      <c r="A113" s="37"/>
      <c r="B113" s="251"/>
      <c r="G113" s="253"/>
    </row>
    <row r="114" spans="1:7" ht="17.25">
      <c r="A114" s="37"/>
      <c r="B114" s="251"/>
      <c r="G114" s="253"/>
    </row>
    <row r="115" spans="1:7" ht="17.25">
      <c r="A115" s="37"/>
      <c r="B115" s="251"/>
      <c r="G115" s="253"/>
    </row>
    <row r="116" spans="1:7" ht="17.25">
      <c r="A116" s="37"/>
      <c r="B116" s="251"/>
      <c r="G116" s="253"/>
    </row>
    <row r="117" spans="1:7" ht="17.25">
      <c r="A117" s="37"/>
      <c r="B117" s="251"/>
      <c r="G117" s="253"/>
    </row>
    <row r="118" spans="1:7" ht="17.25">
      <c r="A118" s="37"/>
      <c r="B118" s="251"/>
      <c r="G118" s="253"/>
    </row>
    <row r="119" spans="1:7" ht="17.25">
      <c r="A119" s="37"/>
      <c r="B119" s="251"/>
      <c r="G119" s="253"/>
    </row>
    <row r="120" spans="1:8" ht="18.75">
      <c r="A120" s="209" t="s">
        <v>97</v>
      </c>
      <c r="B120" s="36" t="s">
        <v>259</v>
      </c>
      <c r="G120" s="49"/>
      <c r="H120" s="201"/>
    </row>
    <row r="121" spans="1:8" ht="20.25">
      <c r="A121" s="209"/>
      <c r="B121" s="36" t="s">
        <v>260</v>
      </c>
      <c r="G121" s="253"/>
      <c r="H121" s="201" t="s">
        <v>2</v>
      </c>
    </row>
    <row r="122" spans="2:8" ht="15">
      <c r="B122" s="250"/>
      <c r="G122" s="204"/>
      <c r="H122" s="204"/>
    </row>
    <row r="123" spans="2:8" ht="15">
      <c r="B123" s="250" t="s">
        <v>98</v>
      </c>
      <c r="G123" s="49"/>
      <c r="H123" s="204">
        <v>3051</v>
      </c>
    </row>
    <row r="124" spans="7:8" ht="12.75">
      <c r="G124" s="204"/>
      <c r="H124" s="204"/>
    </row>
    <row r="125" spans="2:8" ht="15">
      <c r="B125" s="250" t="s">
        <v>99</v>
      </c>
      <c r="G125" s="49"/>
      <c r="H125" s="204">
        <v>1313</v>
      </c>
    </row>
    <row r="126" spans="2:8" ht="17.25">
      <c r="B126" s="250"/>
      <c r="G126" s="253"/>
      <c r="H126" s="204"/>
    </row>
    <row r="127" spans="2:8" ht="17.25">
      <c r="B127" s="250" t="s">
        <v>101</v>
      </c>
      <c r="G127" s="253"/>
      <c r="H127" s="204">
        <v>221136</v>
      </c>
    </row>
    <row r="128" spans="2:8" ht="15">
      <c r="B128" s="250"/>
      <c r="G128" s="49"/>
      <c r="H128" s="204"/>
    </row>
    <row r="129" spans="2:8" ht="15">
      <c r="B129" s="250" t="s">
        <v>102</v>
      </c>
      <c r="G129" s="49"/>
      <c r="H129" s="204">
        <v>76840</v>
      </c>
    </row>
    <row r="130" spans="2:8" ht="17.25">
      <c r="B130" s="250"/>
      <c r="G130" s="248"/>
      <c r="H130" s="204"/>
    </row>
    <row r="131" spans="2:8" ht="15.75" thickBot="1">
      <c r="B131" s="250"/>
      <c r="G131" s="204"/>
      <c r="H131" s="286">
        <f>SUM(H123:H130)</f>
        <v>302340</v>
      </c>
    </row>
    <row r="132" spans="2:8" ht="19.5" thickTop="1">
      <c r="B132" s="36" t="s">
        <v>261</v>
      </c>
      <c r="G132" s="204"/>
      <c r="H132" s="204"/>
    </row>
    <row r="133" spans="2:8" ht="15">
      <c r="B133" s="250" t="s">
        <v>100</v>
      </c>
      <c r="C133" s="205"/>
      <c r="G133" s="204"/>
      <c r="H133" s="49">
        <v>156</v>
      </c>
    </row>
    <row r="134" spans="2:8" ht="15">
      <c r="B134" s="250"/>
      <c r="G134" s="204"/>
      <c r="H134" s="204"/>
    </row>
    <row r="135" spans="2:8" ht="15">
      <c r="B135" s="250" t="s">
        <v>103</v>
      </c>
      <c r="G135" s="204"/>
      <c r="H135" s="49">
        <v>225598</v>
      </c>
    </row>
    <row r="136" spans="7:8" ht="15.75" thickBot="1">
      <c r="G136" s="204"/>
      <c r="H136" s="287">
        <f>SUM(H133:H135)</f>
        <v>225754</v>
      </c>
    </row>
    <row r="137" spans="2:8" ht="15.75" thickTop="1">
      <c r="B137" s="40"/>
      <c r="G137" s="204"/>
      <c r="H137" s="282"/>
    </row>
    <row r="138" spans="2:8" ht="15.75" thickBot="1">
      <c r="B138" s="40" t="s">
        <v>262</v>
      </c>
      <c r="G138" s="204"/>
      <c r="H138" s="287">
        <f>SUM(H131+H136)</f>
        <v>528094</v>
      </c>
    </row>
    <row r="139" spans="2:8" ht="15.75" thickTop="1">
      <c r="B139" s="40"/>
      <c r="G139" s="204"/>
      <c r="H139" s="282"/>
    </row>
    <row r="140" spans="2:8" ht="15">
      <c r="B140" s="40"/>
      <c r="G140" s="204"/>
      <c r="H140" s="282"/>
    </row>
    <row r="141" spans="2:8" ht="15">
      <c r="B141" s="40"/>
      <c r="G141" s="204"/>
      <c r="H141" s="282"/>
    </row>
    <row r="142" spans="2:8" ht="15">
      <c r="B142" s="40"/>
      <c r="G142" s="204"/>
      <c r="H142" s="282"/>
    </row>
    <row r="143" spans="2:8" ht="15">
      <c r="B143" s="40"/>
      <c r="G143" s="204"/>
      <c r="H143" s="282"/>
    </row>
    <row r="144" spans="2:8" ht="15">
      <c r="B144" s="40"/>
      <c r="G144" s="204"/>
      <c r="H144" s="282"/>
    </row>
    <row r="145" spans="2:8" ht="15">
      <c r="B145" s="40"/>
      <c r="G145" s="204"/>
      <c r="H145" s="282"/>
    </row>
    <row r="146" spans="2:8" ht="15">
      <c r="B146" s="40"/>
      <c r="G146" s="204"/>
      <c r="H146" s="282"/>
    </row>
    <row r="147" spans="1:8" ht="18.75">
      <c r="A147" s="209" t="s">
        <v>104</v>
      </c>
      <c r="B147" s="36" t="s">
        <v>409</v>
      </c>
      <c r="H147" s="75"/>
    </row>
    <row r="148" spans="1:2" ht="18.75">
      <c r="A148" s="209"/>
      <c r="B148" s="251"/>
    </row>
    <row r="149" spans="1:2" ht="18.75">
      <c r="A149" s="209"/>
      <c r="B149" s="251" t="s">
        <v>458</v>
      </c>
    </row>
    <row r="150" spans="1:7" ht="18.75">
      <c r="A150" s="209"/>
      <c r="B150" s="251"/>
      <c r="F150" s="201"/>
      <c r="G150" s="201"/>
    </row>
    <row r="151" spans="1:8" ht="18.75">
      <c r="A151" s="209"/>
      <c r="B151" s="211" t="s">
        <v>410</v>
      </c>
      <c r="G151" s="201" t="s">
        <v>414</v>
      </c>
      <c r="H151" s="201" t="s">
        <v>415</v>
      </c>
    </row>
    <row r="152" spans="1:8" ht="18.75">
      <c r="A152" s="209"/>
      <c r="B152" s="251" t="s">
        <v>416</v>
      </c>
      <c r="G152" s="201" t="s">
        <v>2</v>
      </c>
      <c r="H152" s="201" t="s">
        <v>2</v>
      </c>
    </row>
    <row r="153" spans="1:8" ht="18.75">
      <c r="A153" s="209"/>
      <c r="B153" s="251" t="s">
        <v>411</v>
      </c>
      <c r="G153" s="294">
        <v>2800</v>
      </c>
      <c r="H153" s="294">
        <v>3</v>
      </c>
    </row>
    <row r="154" spans="1:8" ht="18.75">
      <c r="A154" s="209"/>
      <c r="B154" s="251" t="s">
        <v>499</v>
      </c>
      <c r="G154" s="295">
        <v>28582</v>
      </c>
      <c r="H154" s="295">
        <v>-233</v>
      </c>
    </row>
    <row r="155" spans="1:8" ht="18.75">
      <c r="A155" s="209"/>
      <c r="B155" s="251" t="s">
        <v>500</v>
      </c>
      <c r="G155" s="295">
        <v>830</v>
      </c>
      <c r="H155" s="295">
        <v>11</v>
      </c>
    </row>
    <row r="156" spans="1:8" ht="18.75">
      <c r="A156" s="209"/>
      <c r="B156" s="251" t="s">
        <v>502</v>
      </c>
      <c r="G156" s="295">
        <v>18926</v>
      </c>
      <c r="H156" s="295">
        <v>55</v>
      </c>
    </row>
    <row r="157" spans="1:8" ht="18.75">
      <c r="A157" s="209"/>
      <c r="B157" s="251" t="s">
        <v>501</v>
      </c>
      <c r="G157" s="295">
        <v>71232</v>
      </c>
      <c r="H157" s="295">
        <v>-704</v>
      </c>
    </row>
    <row r="158" spans="1:8" ht="18.75">
      <c r="A158" s="209"/>
      <c r="B158" s="251"/>
      <c r="G158" s="295"/>
      <c r="H158" s="295"/>
    </row>
    <row r="159" spans="1:8" ht="18.75">
      <c r="A159" s="209"/>
      <c r="B159" s="251" t="s">
        <v>417</v>
      </c>
      <c r="G159" s="295"/>
      <c r="H159" s="295"/>
    </row>
    <row r="160" spans="1:8" ht="18.75">
      <c r="A160" s="209"/>
      <c r="B160" s="251" t="s">
        <v>412</v>
      </c>
      <c r="G160" s="295">
        <v>202748</v>
      </c>
      <c r="H160" s="295">
        <v>-4954</v>
      </c>
    </row>
    <row r="161" spans="1:8" ht="18.75">
      <c r="A161" s="209"/>
      <c r="B161" s="251" t="s">
        <v>413</v>
      </c>
      <c r="G161" s="295">
        <v>30000</v>
      </c>
      <c r="H161" s="295">
        <v>-306</v>
      </c>
    </row>
    <row r="162" spans="1:2" ht="18.75">
      <c r="A162" s="209"/>
      <c r="B162" s="251"/>
    </row>
    <row r="163" spans="1:2" ht="18.75">
      <c r="A163" s="209"/>
      <c r="B163" s="251"/>
    </row>
    <row r="164" spans="1:2" ht="18.75">
      <c r="A164" s="209"/>
      <c r="B164" s="251" t="s">
        <v>420</v>
      </c>
    </row>
    <row r="165" spans="1:2" ht="18.75">
      <c r="A165" s="209"/>
      <c r="B165" s="251"/>
    </row>
    <row r="166" spans="1:2" ht="18.75">
      <c r="A166" s="209" t="s">
        <v>105</v>
      </c>
      <c r="B166" s="210" t="s">
        <v>106</v>
      </c>
    </row>
    <row r="167" spans="1:2" ht="18.75">
      <c r="A167" s="209"/>
      <c r="B167" s="210"/>
    </row>
    <row r="168" ht="15">
      <c r="B168" s="251" t="s">
        <v>397</v>
      </c>
    </row>
    <row r="169" ht="15">
      <c r="B169" s="251"/>
    </row>
    <row r="170" spans="1:2" ht="18.75">
      <c r="A170" s="209" t="s">
        <v>107</v>
      </c>
      <c r="B170" s="241" t="s">
        <v>108</v>
      </c>
    </row>
    <row r="171" spans="1:2" ht="18.75">
      <c r="A171" s="209"/>
      <c r="B171" s="241"/>
    </row>
    <row r="172" ht="12.75">
      <c r="B172" s="177" t="s">
        <v>170</v>
      </c>
    </row>
    <row r="173" ht="15">
      <c r="B173" s="251"/>
    </row>
    <row r="174" spans="1:2" ht="18.75">
      <c r="A174" s="209" t="s">
        <v>109</v>
      </c>
      <c r="B174" s="210" t="s">
        <v>110</v>
      </c>
    </row>
    <row r="175" spans="1:8" ht="18.75">
      <c r="A175" s="209"/>
      <c r="B175" s="210"/>
      <c r="H175" s="37" t="s">
        <v>62</v>
      </c>
    </row>
    <row r="176" spans="2:8" ht="15">
      <c r="B176" s="251" t="s">
        <v>111</v>
      </c>
      <c r="G176" s="37" t="s">
        <v>87</v>
      </c>
      <c r="H176" s="242" t="s">
        <v>42</v>
      </c>
    </row>
    <row r="177" spans="2:8" ht="15">
      <c r="B177" s="251"/>
      <c r="C177" s="252"/>
      <c r="G177" s="243" t="s">
        <v>443</v>
      </c>
      <c r="H177" s="243" t="s">
        <v>503</v>
      </c>
    </row>
    <row r="178" spans="1:8" ht="22.5" customHeight="1">
      <c r="A178" s="201" t="s">
        <v>112</v>
      </c>
      <c r="B178" s="251" t="s">
        <v>113</v>
      </c>
      <c r="G178" s="247">
        <f>SUM('Condensed IS-30.9.2010'!G38)</f>
        <v>33008</v>
      </c>
      <c r="H178" s="253">
        <f>SUM('Condensed IS-30.9.2010'!N38)</f>
        <v>59804.73703965366</v>
      </c>
    </row>
    <row r="179" spans="1:8" ht="32.25">
      <c r="A179" s="288" t="s">
        <v>114</v>
      </c>
      <c r="B179" s="289" t="s">
        <v>122</v>
      </c>
      <c r="C179" s="288"/>
      <c r="D179" s="288"/>
      <c r="E179" s="288"/>
      <c r="G179" s="253">
        <f>SUM('Condensed IS-30.9.2010'!G43)</f>
        <v>391383</v>
      </c>
      <c r="H179" s="253">
        <f>SUM('Condensed IS-30.9.2010'!N43)</f>
        <v>391326</v>
      </c>
    </row>
    <row r="180" spans="1:8" ht="15.75" thickBot="1">
      <c r="A180" s="290"/>
      <c r="B180" s="251" t="s">
        <v>115</v>
      </c>
      <c r="C180" s="288"/>
      <c r="D180" s="288"/>
      <c r="E180" s="288"/>
      <c r="G180" s="291">
        <f>SUM(G178/G179)*100</f>
        <v>8.433682607573656</v>
      </c>
      <c r="H180" s="291">
        <f>SUM(H178/H179)*100</f>
        <v>15.28258716253294</v>
      </c>
    </row>
    <row r="181" spans="1:5" ht="15.75" thickTop="1">
      <c r="A181" s="290"/>
      <c r="B181" s="251"/>
      <c r="C181" s="288"/>
      <c r="D181" s="288"/>
      <c r="E181" s="288"/>
    </row>
    <row r="182" spans="1:5" ht="18.75">
      <c r="A182" s="209" t="s">
        <v>116</v>
      </c>
      <c r="B182" s="210" t="s">
        <v>263</v>
      </c>
      <c r="C182" s="288"/>
      <c r="D182" s="288"/>
      <c r="E182" s="288"/>
    </row>
    <row r="183" spans="1:5" ht="18.75">
      <c r="A183" s="209"/>
      <c r="B183" s="210"/>
      <c r="C183" s="288"/>
      <c r="D183" s="288"/>
      <c r="E183" s="288"/>
    </row>
    <row r="184" spans="2:8" ht="15">
      <c r="B184" s="177" t="s">
        <v>264</v>
      </c>
      <c r="H184" s="251"/>
    </row>
  </sheetData>
  <sheetProtection/>
  <printOptions/>
  <pageMargins left="0.75" right="0.75" top="1" bottom="1" header="0.5" footer="0.5"/>
  <pageSetup fitToHeight="4" fitToWidth="1" horizontalDpi="600" verticalDpi="600" orientation="landscape" paperSize="8" scale="4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257"/>
  <sheetViews>
    <sheetView view="pageBreakPreview" zoomScale="60" zoomScalePageLayoutView="0" workbookViewId="0" topLeftCell="A232">
      <selection activeCell="A83" sqref="A83:IV85"/>
    </sheetView>
  </sheetViews>
  <sheetFormatPr defaultColWidth="9.140625" defaultRowHeight="12.75"/>
  <cols>
    <col min="1" max="1" width="9.140625" style="20" customWidth="1"/>
    <col min="2" max="2" width="10.8515625" style="20" customWidth="1"/>
    <col min="3" max="3" width="33.00390625" style="20" customWidth="1"/>
    <col min="4" max="4" width="19.8515625" style="20" customWidth="1"/>
    <col min="5" max="5" width="19.00390625" style="20" customWidth="1"/>
    <col min="6" max="6" width="14.00390625" style="20" bestFit="1" customWidth="1"/>
    <col min="7" max="7" width="15.140625" style="20" bestFit="1" customWidth="1"/>
    <col min="8" max="8" width="9.140625" style="20" customWidth="1"/>
    <col min="9" max="9" width="14.00390625" style="20" bestFit="1" customWidth="1"/>
    <col min="10" max="16384" width="9.140625" style="20" customWidth="1"/>
  </cols>
  <sheetData>
    <row r="1" s="63" customFormat="1" ht="29.25">
      <c r="A1" s="95" t="s">
        <v>438</v>
      </c>
    </row>
    <row r="2" s="63" customFormat="1" ht="29.25">
      <c r="A2" s="80" t="s">
        <v>3</v>
      </c>
    </row>
    <row r="3" spans="1:2" s="63" customFormat="1" ht="29.25">
      <c r="A3" s="80" t="s">
        <v>446</v>
      </c>
      <c r="B3" s="80"/>
    </row>
    <row r="4" s="63" customFormat="1" ht="29.25">
      <c r="A4" s="80"/>
    </row>
    <row r="5" s="63" customFormat="1" ht="29.25">
      <c r="A5" s="80" t="s">
        <v>29</v>
      </c>
    </row>
    <row r="7" spans="1:2" s="63" customFormat="1" ht="27">
      <c r="A7" s="64" t="s">
        <v>189</v>
      </c>
      <c r="B7" s="65" t="s">
        <v>30</v>
      </c>
    </row>
    <row r="8" spans="1:2" ht="21">
      <c r="A8" s="23"/>
      <c r="B8" s="24" t="s">
        <v>150</v>
      </c>
    </row>
    <row r="9" spans="1:2" ht="21">
      <c r="A9" s="23"/>
      <c r="B9" s="24" t="s">
        <v>151</v>
      </c>
    </row>
    <row r="10" spans="1:2" ht="21">
      <c r="A10" s="23"/>
      <c r="B10" s="24"/>
    </row>
    <row r="11" spans="1:2" ht="21">
      <c r="A11" s="23"/>
      <c r="B11" s="24" t="s">
        <v>152</v>
      </c>
    </row>
    <row r="12" spans="1:2" ht="21">
      <c r="A12" s="23"/>
      <c r="B12" s="24" t="s">
        <v>213</v>
      </c>
    </row>
    <row r="13" spans="1:2" ht="21">
      <c r="A13" s="23"/>
      <c r="B13" s="24" t="s">
        <v>386</v>
      </c>
    </row>
    <row r="14" spans="1:4" ht="21">
      <c r="A14" s="23"/>
      <c r="B14" s="24" t="s">
        <v>422</v>
      </c>
      <c r="D14" s="61" t="s">
        <v>423</v>
      </c>
    </row>
    <row r="15" spans="1:4" ht="21">
      <c r="A15" s="23"/>
      <c r="B15" s="24" t="s">
        <v>391</v>
      </c>
      <c r="D15" s="61" t="s">
        <v>219</v>
      </c>
    </row>
    <row r="16" spans="1:4" ht="21">
      <c r="A16" s="23"/>
      <c r="B16" s="24" t="s">
        <v>214</v>
      </c>
      <c r="D16" s="61" t="s">
        <v>215</v>
      </c>
    </row>
    <row r="17" spans="1:4" ht="21">
      <c r="A17" s="23"/>
      <c r="B17" s="24" t="s">
        <v>216</v>
      </c>
      <c r="D17" s="61" t="s">
        <v>217</v>
      </c>
    </row>
    <row r="18" spans="1:4" ht="21">
      <c r="A18" s="23"/>
      <c r="B18" s="24" t="s">
        <v>392</v>
      </c>
      <c r="D18" s="61" t="s">
        <v>393</v>
      </c>
    </row>
    <row r="19" spans="1:4" ht="21">
      <c r="A19" s="23"/>
      <c r="B19" s="24" t="s">
        <v>394</v>
      </c>
      <c r="D19" s="61" t="s">
        <v>395</v>
      </c>
    </row>
    <row r="20" spans="1:4" ht="21">
      <c r="A20" s="23"/>
      <c r="B20" s="24" t="s">
        <v>424</v>
      </c>
      <c r="D20" s="61" t="s">
        <v>425</v>
      </c>
    </row>
    <row r="21" spans="1:4" ht="21">
      <c r="A21" s="23"/>
      <c r="B21" s="24" t="s">
        <v>218</v>
      </c>
      <c r="C21" s="61"/>
      <c r="D21" s="61" t="s">
        <v>219</v>
      </c>
    </row>
    <row r="22" spans="1:4" ht="21">
      <c r="A22" s="23"/>
      <c r="B22" s="24" t="s">
        <v>406</v>
      </c>
      <c r="D22" s="61" t="s">
        <v>396</v>
      </c>
    </row>
    <row r="23" spans="1:4" ht="21">
      <c r="A23" s="23"/>
      <c r="B23" s="24" t="s">
        <v>220</v>
      </c>
      <c r="C23" s="61"/>
      <c r="D23" s="61" t="s">
        <v>221</v>
      </c>
    </row>
    <row r="24" spans="1:4" ht="21">
      <c r="A24" s="23"/>
      <c r="B24" s="24" t="s">
        <v>222</v>
      </c>
      <c r="C24" s="61"/>
      <c r="D24" s="61" t="s">
        <v>223</v>
      </c>
    </row>
    <row r="25" spans="1:4" ht="21">
      <c r="A25" s="23"/>
      <c r="B25" s="24" t="s">
        <v>224</v>
      </c>
      <c r="C25" s="61"/>
      <c r="D25" s="61" t="s">
        <v>225</v>
      </c>
    </row>
    <row r="26" spans="1:4" ht="21">
      <c r="A26" s="23"/>
      <c r="B26" s="24" t="s">
        <v>226</v>
      </c>
      <c r="C26" s="61"/>
      <c r="D26" s="61" t="s">
        <v>228</v>
      </c>
    </row>
    <row r="27" spans="1:4" ht="21">
      <c r="A27" s="23"/>
      <c r="B27" s="24" t="s">
        <v>227</v>
      </c>
      <c r="C27" s="61"/>
      <c r="D27" s="61" t="s">
        <v>233</v>
      </c>
    </row>
    <row r="28" spans="1:4" ht="21">
      <c r="A28" s="23"/>
      <c r="B28" s="24" t="s">
        <v>229</v>
      </c>
      <c r="C28" s="61"/>
      <c r="D28" s="61" t="s">
        <v>10</v>
      </c>
    </row>
    <row r="29" spans="1:4" ht="21">
      <c r="A29" s="23"/>
      <c r="B29" s="24" t="s">
        <v>230</v>
      </c>
      <c r="C29" s="61"/>
      <c r="D29" s="61" t="s">
        <v>232</v>
      </c>
    </row>
    <row r="30" spans="1:4" ht="21">
      <c r="A30" s="23"/>
      <c r="B30" s="24" t="s">
        <v>231</v>
      </c>
      <c r="C30" s="61"/>
      <c r="D30" s="61" t="s">
        <v>234</v>
      </c>
    </row>
    <row r="31" spans="1:4" ht="21">
      <c r="A31" s="23"/>
      <c r="B31" s="24" t="s">
        <v>235</v>
      </c>
      <c r="C31" s="61"/>
      <c r="D31" s="61" t="s">
        <v>236</v>
      </c>
    </row>
    <row r="32" spans="1:4" ht="21">
      <c r="A32" s="23"/>
      <c r="B32" s="24" t="s">
        <v>237</v>
      </c>
      <c r="C32" s="61"/>
      <c r="D32" s="61" t="s">
        <v>238</v>
      </c>
    </row>
    <row r="33" spans="1:4" ht="21">
      <c r="A33" s="23"/>
      <c r="B33" s="24" t="s">
        <v>239</v>
      </c>
      <c r="C33" s="61"/>
      <c r="D33" s="61" t="s">
        <v>240</v>
      </c>
    </row>
    <row r="34" spans="1:4" ht="21">
      <c r="A34" s="23"/>
      <c r="B34" s="24" t="s">
        <v>241</v>
      </c>
      <c r="C34" s="61"/>
      <c r="D34" s="61" t="s">
        <v>242</v>
      </c>
    </row>
    <row r="35" spans="1:4" ht="21">
      <c r="A35" s="23"/>
      <c r="B35" s="24" t="s">
        <v>243</v>
      </c>
      <c r="C35" s="61"/>
      <c r="D35" s="61" t="s">
        <v>245</v>
      </c>
    </row>
    <row r="36" spans="1:4" ht="21">
      <c r="A36" s="23"/>
      <c r="B36" s="24" t="s">
        <v>244</v>
      </c>
      <c r="C36" s="61"/>
      <c r="D36" s="61" t="s">
        <v>246</v>
      </c>
    </row>
    <row r="37" spans="1:4" ht="21">
      <c r="A37" s="23"/>
      <c r="B37" s="24" t="s">
        <v>247</v>
      </c>
      <c r="C37" s="61"/>
      <c r="D37" s="61" t="s">
        <v>248</v>
      </c>
    </row>
    <row r="38" spans="1:4" ht="21">
      <c r="A38" s="23"/>
      <c r="B38" s="24" t="s">
        <v>249</v>
      </c>
      <c r="C38" s="61"/>
      <c r="D38" s="61" t="s">
        <v>250</v>
      </c>
    </row>
    <row r="39" spans="1:4" ht="21">
      <c r="A39" s="23"/>
      <c r="B39" s="24" t="s">
        <v>251</v>
      </c>
      <c r="C39" s="61"/>
      <c r="D39" s="61" t="s">
        <v>253</v>
      </c>
    </row>
    <row r="40" spans="1:4" ht="21">
      <c r="A40" s="23"/>
      <c r="B40" s="24" t="s">
        <v>252</v>
      </c>
      <c r="C40" s="61"/>
      <c r="D40" s="61" t="s">
        <v>254</v>
      </c>
    </row>
    <row r="41" spans="1:4" ht="21">
      <c r="A41" s="23"/>
      <c r="B41" s="24" t="s">
        <v>426</v>
      </c>
      <c r="C41" s="61"/>
      <c r="D41" s="24">
        <v>2009</v>
      </c>
    </row>
    <row r="42" spans="1:4" ht="21">
      <c r="A42" s="23"/>
      <c r="B42" s="24" t="s">
        <v>427</v>
      </c>
      <c r="C42" s="61"/>
      <c r="D42" s="61" t="s">
        <v>428</v>
      </c>
    </row>
    <row r="43" spans="1:4" ht="21">
      <c r="A43" s="23"/>
      <c r="B43" s="24" t="s">
        <v>429</v>
      </c>
      <c r="C43" s="61"/>
      <c r="D43" s="61" t="s">
        <v>431</v>
      </c>
    </row>
    <row r="44" spans="1:4" ht="21">
      <c r="A44" s="23"/>
      <c r="B44" s="24" t="s">
        <v>430</v>
      </c>
      <c r="C44" s="61"/>
      <c r="D44" s="61" t="s">
        <v>432</v>
      </c>
    </row>
    <row r="45" spans="1:4" ht="21">
      <c r="A45" s="23"/>
      <c r="B45" s="24" t="s">
        <v>433</v>
      </c>
      <c r="C45" s="61"/>
      <c r="D45" s="61" t="s">
        <v>434</v>
      </c>
    </row>
    <row r="46" spans="1:4" ht="21">
      <c r="A46" s="23"/>
      <c r="B46" s="24" t="s">
        <v>435</v>
      </c>
      <c r="C46" s="61"/>
      <c r="D46" s="61" t="s">
        <v>436</v>
      </c>
    </row>
    <row r="47" spans="1:4" ht="21">
      <c r="A47" s="23"/>
      <c r="B47" s="24" t="s">
        <v>243</v>
      </c>
      <c r="C47" s="61"/>
      <c r="D47" s="61" t="s">
        <v>437</v>
      </c>
    </row>
    <row r="48" spans="1:4" ht="21">
      <c r="A48" s="23"/>
      <c r="B48" s="24"/>
      <c r="C48" s="61"/>
      <c r="D48" s="61"/>
    </row>
    <row r="49" spans="1:4" ht="21">
      <c r="A49" s="23"/>
      <c r="B49" s="24"/>
      <c r="C49" s="61"/>
      <c r="D49" s="61"/>
    </row>
    <row r="50" spans="1:4" ht="21">
      <c r="A50" s="23"/>
      <c r="B50" s="24" t="s">
        <v>255</v>
      </c>
      <c r="C50" s="61"/>
      <c r="D50" s="61"/>
    </row>
    <row r="51" spans="1:4" ht="21">
      <c r="A51" s="23"/>
      <c r="B51" s="24"/>
      <c r="C51" s="61"/>
      <c r="D51" s="61"/>
    </row>
    <row r="52" spans="1:5" s="63" customFormat="1" ht="27.75" thickBot="1">
      <c r="A52" s="64" t="s">
        <v>280</v>
      </c>
      <c r="B52" s="96" t="s">
        <v>256</v>
      </c>
      <c r="C52" s="97"/>
      <c r="D52" s="97"/>
      <c r="E52" s="97"/>
    </row>
    <row r="53" spans="1:4" ht="21">
      <c r="A53" s="23"/>
      <c r="B53" s="24"/>
      <c r="C53" s="61"/>
      <c r="D53" s="61"/>
    </row>
    <row r="54" spans="1:2" ht="21">
      <c r="A54" s="23"/>
      <c r="B54" s="24" t="s">
        <v>407</v>
      </c>
    </row>
    <row r="55" spans="1:2" ht="21">
      <c r="A55" s="23"/>
      <c r="B55" s="24" t="s">
        <v>257</v>
      </c>
    </row>
    <row r="56" spans="1:2" ht="21">
      <c r="A56" s="23"/>
      <c r="B56" s="24" t="s">
        <v>272</v>
      </c>
    </row>
    <row r="57" spans="1:2" ht="21">
      <c r="A57" s="23"/>
      <c r="B57" s="24"/>
    </row>
    <row r="58" spans="1:3" s="63" customFormat="1" ht="27.75" thickBot="1">
      <c r="A58" s="64" t="s">
        <v>281</v>
      </c>
      <c r="B58" s="96" t="s">
        <v>265</v>
      </c>
      <c r="C58" s="97"/>
    </row>
    <row r="59" spans="1:2" ht="21">
      <c r="A59" s="23"/>
      <c r="B59" s="24"/>
    </row>
    <row r="60" spans="1:2" ht="21">
      <c r="A60" s="23"/>
      <c r="B60" s="24" t="s">
        <v>266</v>
      </c>
    </row>
    <row r="61" spans="1:2" ht="21">
      <c r="A61" s="23"/>
      <c r="B61" s="24" t="s">
        <v>267</v>
      </c>
    </row>
    <row r="62" spans="1:2" ht="21">
      <c r="A62" s="23"/>
      <c r="B62" s="24"/>
    </row>
    <row r="63" spans="1:2" ht="21">
      <c r="A63" s="23"/>
      <c r="B63" s="24" t="s">
        <v>268</v>
      </c>
    </row>
    <row r="64" spans="1:2" ht="21">
      <c r="A64" s="23"/>
      <c r="B64" s="24" t="s">
        <v>387</v>
      </c>
    </row>
    <row r="65" spans="1:2" ht="21">
      <c r="A65" s="23"/>
      <c r="B65" s="24" t="s">
        <v>269</v>
      </c>
    </row>
    <row r="66" spans="1:7" ht="21">
      <c r="A66" s="23"/>
      <c r="B66" s="24"/>
      <c r="E66" s="61" t="s">
        <v>270</v>
      </c>
      <c r="F66" s="61"/>
      <c r="G66" s="61" t="s">
        <v>271</v>
      </c>
    </row>
    <row r="67" spans="1:7" ht="21">
      <c r="A67" s="23"/>
      <c r="B67" s="24"/>
      <c r="E67" s="61" t="s">
        <v>2</v>
      </c>
      <c r="F67" s="61"/>
      <c r="G67" s="61" t="s">
        <v>2</v>
      </c>
    </row>
    <row r="68" spans="1:7" ht="21">
      <c r="A68" s="23"/>
      <c r="B68" s="24" t="s">
        <v>22</v>
      </c>
      <c r="E68" s="77">
        <f>SUM(G68)+56830</f>
        <v>538189</v>
      </c>
      <c r="F68" s="61"/>
      <c r="G68" s="76">
        <v>481359</v>
      </c>
    </row>
    <row r="69" spans="1:7" ht="21">
      <c r="A69" s="23"/>
      <c r="B69" s="24" t="s">
        <v>165</v>
      </c>
      <c r="E69" s="77">
        <f>SUM(G69)-56830</f>
        <v>40210</v>
      </c>
      <c r="F69" s="61"/>
      <c r="G69" s="76">
        <v>97040</v>
      </c>
    </row>
    <row r="70" spans="1:2" ht="21">
      <c r="A70" s="23"/>
      <c r="B70" s="24"/>
    </row>
    <row r="71" spans="1:2" ht="21">
      <c r="A71" s="23"/>
      <c r="B71" s="24"/>
    </row>
    <row r="72" spans="1:2" s="63" customFormat="1" ht="27">
      <c r="A72" s="64" t="s">
        <v>282</v>
      </c>
      <c r="B72" s="65" t="s">
        <v>274</v>
      </c>
    </row>
    <row r="73" spans="1:2" ht="21">
      <c r="A73" s="23"/>
      <c r="B73" s="24"/>
    </row>
    <row r="74" spans="1:3" s="63" customFormat="1" ht="27">
      <c r="A74" s="64"/>
      <c r="B74" s="65" t="s">
        <v>184</v>
      </c>
      <c r="C74" s="63" t="s">
        <v>275</v>
      </c>
    </row>
    <row r="75" spans="1:3" ht="21">
      <c r="A75" s="23"/>
      <c r="B75" s="24"/>
      <c r="C75" s="61" t="s">
        <v>276</v>
      </c>
    </row>
    <row r="76" spans="1:2" ht="21">
      <c r="A76" s="23"/>
      <c r="B76" s="24"/>
    </row>
    <row r="77" spans="1:3" s="61" customFormat="1" ht="21">
      <c r="A77" s="23"/>
      <c r="B77" s="24"/>
      <c r="C77" s="61" t="s">
        <v>277</v>
      </c>
    </row>
    <row r="78" spans="1:3" s="61" customFormat="1" ht="21">
      <c r="A78" s="23"/>
      <c r="B78" s="24"/>
      <c r="C78" s="61" t="s">
        <v>278</v>
      </c>
    </row>
    <row r="79" spans="1:2" s="61" customFormat="1" ht="21">
      <c r="A79" s="23"/>
      <c r="B79" s="24"/>
    </row>
    <row r="80" spans="1:3" s="61" customFormat="1" ht="21">
      <c r="A80" s="23"/>
      <c r="B80" s="24"/>
      <c r="C80" s="61" t="s">
        <v>388</v>
      </c>
    </row>
    <row r="81" spans="1:3" s="61" customFormat="1" ht="21">
      <c r="A81" s="23"/>
      <c r="B81" s="24"/>
      <c r="C81" s="61" t="s">
        <v>389</v>
      </c>
    </row>
    <row r="82" spans="1:3" s="61" customFormat="1" ht="34.5" customHeight="1">
      <c r="A82" s="23"/>
      <c r="B82" s="24"/>
      <c r="C82" s="61" t="s">
        <v>390</v>
      </c>
    </row>
    <row r="83" spans="1:2" s="61" customFormat="1" ht="34.5" customHeight="1">
      <c r="A83" s="23"/>
      <c r="B83" s="24"/>
    </row>
    <row r="84" spans="1:2" s="61" customFormat="1" ht="34.5" customHeight="1">
      <c r="A84" s="23"/>
      <c r="B84" s="24"/>
    </row>
    <row r="85" spans="1:2" s="61" customFormat="1" ht="34.5" customHeight="1">
      <c r="A85" s="23"/>
      <c r="B85" s="24"/>
    </row>
    <row r="86" spans="1:2" s="61" customFormat="1" ht="21">
      <c r="A86" s="23"/>
      <c r="B86" s="24"/>
    </row>
    <row r="87" spans="1:3" s="63" customFormat="1" ht="27">
      <c r="A87" s="64"/>
      <c r="B87" s="65" t="s">
        <v>273</v>
      </c>
      <c r="C87" s="63" t="s">
        <v>279</v>
      </c>
    </row>
    <row r="88" spans="1:3" s="61" customFormat="1" ht="21">
      <c r="A88" s="23"/>
      <c r="B88" s="24" t="s">
        <v>280</v>
      </c>
      <c r="C88" s="61" t="s">
        <v>283</v>
      </c>
    </row>
    <row r="89" spans="1:3" s="61" customFormat="1" ht="21">
      <c r="A89" s="23"/>
      <c r="B89" s="24"/>
      <c r="C89" s="61" t="s">
        <v>284</v>
      </c>
    </row>
    <row r="90" spans="1:3" s="61" customFormat="1" ht="21">
      <c r="A90" s="23"/>
      <c r="B90" s="24"/>
      <c r="C90" s="61" t="s">
        <v>285</v>
      </c>
    </row>
    <row r="91" spans="1:2" s="61" customFormat="1" ht="21">
      <c r="A91" s="23"/>
      <c r="B91" s="24"/>
    </row>
    <row r="92" spans="1:3" s="61" customFormat="1" ht="21">
      <c r="A92" s="23"/>
      <c r="B92" s="24" t="s">
        <v>316</v>
      </c>
      <c r="C92" s="62" t="s">
        <v>286</v>
      </c>
    </row>
    <row r="93" spans="1:3" s="61" customFormat="1" ht="21">
      <c r="A93" s="23"/>
      <c r="B93" s="24"/>
      <c r="C93" s="61" t="s">
        <v>287</v>
      </c>
    </row>
    <row r="94" spans="1:3" s="61" customFormat="1" ht="21">
      <c r="A94" s="23"/>
      <c r="B94" s="24"/>
      <c r="C94" s="61" t="s">
        <v>288</v>
      </c>
    </row>
    <row r="95" spans="1:3" s="61" customFormat="1" ht="21">
      <c r="A95" s="23"/>
      <c r="B95" s="24"/>
      <c r="C95" s="61" t="s">
        <v>289</v>
      </c>
    </row>
    <row r="96" spans="1:3" s="61" customFormat="1" ht="21">
      <c r="A96" s="23"/>
      <c r="B96" s="24"/>
      <c r="C96" s="61" t="s">
        <v>290</v>
      </c>
    </row>
    <row r="97" spans="1:3" s="61" customFormat="1" ht="21">
      <c r="A97" s="23"/>
      <c r="B97" s="24"/>
      <c r="C97" s="61" t="s">
        <v>291</v>
      </c>
    </row>
    <row r="98" spans="1:2" s="61" customFormat="1" ht="21">
      <c r="A98" s="23"/>
      <c r="B98" s="24"/>
    </row>
    <row r="99" spans="1:3" s="61" customFormat="1" ht="21">
      <c r="A99" s="23"/>
      <c r="B99" s="24" t="s">
        <v>317</v>
      </c>
      <c r="C99" s="62" t="s">
        <v>292</v>
      </c>
    </row>
    <row r="100" spans="1:3" s="61" customFormat="1" ht="21">
      <c r="A100" s="23"/>
      <c r="B100" s="24"/>
      <c r="C100" s="61" t="s">
        <v>293</v>
      </c>
    </row>
    <row r="101" spans="1:3" s="61" customFormat="1" ht="21">
      <c r="A101" s="23"/>
      <c r="B101" s="24"/>
      <c r="C101" s="61" t="s">
        <v>294</v>
      </c>
    </row>
    <row r="102" spans="1:2" s="61" customFormat="1" ht="21">
      <c r="A102" s="23"/>
      <c r="B102" s="24"/>
    </row>
    <row r="103" spans="1:3" s="61" customFormat="1" ht="21">
      <c r="A103" s="23"/>
      <c r="B103" s="24"/>
      <c r="C103" s="61" t="s">
        <v>295</v>
      </c>
    </row>
    <row r="104" spans="1:3" s="61" customFormat="1" ht="21">
      <c r="A104" s="23"/>
      <c r="B104" s="24"/>
      <c r="C104" s="61" t="s">
        <v>350</v>
      </c>
    </row>
    <row r="105" spans="1:3" s="61" customFormat="1" ht="21">
      <c r="A105" s="23"/>
      <c r="B105" s="24"/>
      <c r="C105" s="61" t="s">
        <v>296</v>
      </c>
    </row>
    <row r="106" spans="1:2" s="61" customFormat="1" ht="21">
      <c r="A106" s="23"/>
      <c r="B106" s="24"/>
    </row>
    <row r="107" spans="1:3" s="61" customFormat="1" ht="21">
      <c r="A107" s="23"/>
      <c r="B107" s="24" t="s">
        <v>318</v>
      </c>
      <c r="C107" s="62" t="s">
        <v>299</v>
      </c>
    </row>
    <row r="108" spans="1:3" s="61" customFormat="1" ht="21">
      <c r="A108" s="23"/>
      <c r="B108" s="24"/>
      <c r="C108" s="61" t="s">
        <v>297</v>
      </c>
    </row>
    <row r="109" spans="1:3" s="61" customFormat="1" ht="21">
      <c r="A109" s="23"/>
      <c r="B109" s="24"/>
      <c r="C109" s="61" t="s">
        <v>298</v>
      </c>
    </row>
    <row r="110" spans="1:3" s="61" customFormat="1" ht="21">
      <c r="A110" s="23"/>
      <c r="B110" s="24"/>
      <c r="C110" s="61" t="s">
        <v>300</v>
      </c>
    </row>
    <row r="111" spans="1:3" s="61" customFormat="1" ht="21">
      <c r="A111" s="23"/>
      <c r="B111" s="24"/>
      <c r="C111" s="61" t="s">
        <v>301</v>
      </c>
    </row>
    <row r="112" spans="1:3" s="61" customFormat="1" ht="21">
      <c r="A112" s="23"/>
      <c r="B112" s="24"/>
      <c r="C112" s="61" t="s">
        <v>302</v>
      </c>
    </row>
    <row r="113" spans="1:3" s="61" customFormat="1" ht="21">
      <c r="A113" s="23"/>
      <c r="B113" s="24"/>
      <c r="C113" s="61" t="s">
        <v>303</v>
      </c>
    </row>
    <row r="114" spans="1:3" s="61" customFormat="1" ht="21">
      <c r="A114" s="23"/>
      <c r="B114" s="24"/>
      <c r="C114" s="61" t="s">
        <v>304</v>
      </c>
    </row>
    <row r="115" spans="1:2" s="61" customFormat="1" ht="21">
      <c r="A115" s="23"/>
      <c r="B115" s="24"/>
    </row>
    <row r="116" spans="1:3" s="61" customFormat="1" ht="21">
      <c r="A116" s="23"/>
      <c r="B116" s="24" t="s">
        <v>281</v>
      </c>
      <c r="C116" s="61" t="s">
        <v>305</v>
      </c>
    </row>
    <row r="117" spans="1:3" s="61" customFormat="1" ht="21">
      <c r="A117" s="23"/>
      <c r="B117" s="24"/>
      <c r="C117" s="61" t="s">
        <v>309</v>
      </c>
    </row>
    <row r="118" spans="1:3" s="61" customFormat="1" ht="21">
      <c r="A118" s="23"/>
      <c r="B118" s="24"/>
      <c r="C118" s="61" t="s">
        <v>310</v>
      </c>
    </row>
    <row r="119" spans="1:2" s="61" customFormat="1" ht="21">
      <c r="A119" s="23"/>
      <c r="B119" s="24"/>
    </row>
    <row r="120" spans="1:3" s="61" customFormat="1" ht="21">
      <c r="A120" s="23"/>
      <c r="B120" s="24"/>
      <c r="C120" s="61" t="s">
        <v>311</v>
      </c>
    </row>
    <row r="121" spans="1:3" s="61" customFormat="1" ht="21">
      <c r="A121" s="23"/>
      <c r="B121" s="24"/>
      <c r="C121" s="61" t="s">
        <v>312</v>
      </c>
    </row>
    <row r="122" spans="1:3" s="61" customFormat="1" ht="21">
      <c r="A122" s="23"/>
      <c r="B122" s="24"/>
      <c r="C122" s="61" t="s">
        <v>313</v>
      </c>
    </row>
    <row r="123" spans="1:3" s="61" customFormat="1" ht="21">
      <c r="A123" s="23"/>
      <c r="B123" s="24"/>
      <c r="C123" s="61" t="s">
        <v>314</v>
      </c>
    </row>
    <row r="124" spans="1:3" s="61" customFormat="1" ht="21">
      <c r="A124" s="23"/>
      <c r="B124" s="24"/>
      <c r="C124" s="61" t="s">
        <v>315</v>
      </c>
    </row>
    <row r="125" spans="1:2" s="61" customFormat="1" ht="21">
      <c r="A125" s="23"/>
      <c r="B125" s="24"/>
    </row>
    <row r="126" spans="1:2" s="61" customFormat="1" ht="21">
      <c r="A126" s="23"/>
      <c r="B126" s="24"/>
    </row>
    <row r="127" spans="1:3" s="61" customFormat="1" ht="21">
      <c r="A127" s="23"/>
      <c r="B127" s="24" t="s">
        <v>282</v>
      </c>
      <c r="C127" s="61" t="s">
        <v>319</v>
      </c>
    </row>
    <row r="128" spans="1:3" s="61" customFormat="1" ht="21">
      <c r="A128" s="23"/>
      <c r="B128" s="24" t="s">
        <v>332</v>
      </c>
      <c r="C128" s="62" t="s">
        <v>320</v>
      </c>
    </row>
    <row r="129" spans="1:3" s="61" customFormat="1" ht="21">
      <c r="A129" s="23"/>
      <c r="B129" s="24"/>
      <c r="C129" s="61" t="s">
        <v>321</v>
      </c>
    </row>
    <row r="130" spans="1:3" s="61" customFormat="1" ht="21">
      <c r="A130" s="23"/>
      <c r="B130" s="24"/>
      <c r="C130" s="61" t="s">
        <v>322</v>
      </c>
    </row>
    <row r="131" spans="1:3" s="61" customFormat="1" ht="21">
      <c r="A131" s="23"/>
      <c r="B131" s="24"/>
      <c r="C131" s="61" t="s">
        <v>323</v>
      </c>
    </row>
    <row r="132" spans="1:2" s="61" customFormat="1" ht="21">
      <c r="A132" s="23"/>
      <c r="B132" s="24"/>
    </row>
    <row r="133" spans="1:3" s="61" customFormat="1" ht="21">
      <c r="A133" s="23"/>
      <c r="B133" s="24"/>
      <c r="C133" s="61" t="s">
        <v>324</v>
      </c>
    </row>
    <row r="134" spans="1:3" s="61" customFormat="1" ht="21">
      <c r="A134" s="23"/>
      <c r="B134" s="24"/>
      <c r="C134" s="61" t="s">
        <v>325</v>
      </c>
    </row>
    <row r="135" spans="1:3" s="61" customFormat="1" ht="21">
      <c r="A135" s="23"/>
      <c r="B135" s="24"/>
      <c r="C135" s="61" t="s">
        <v>326</v>
      </c>
    </row>
    <row r="136" spans="1:3" s="61" customFormat="1" ht="21">
      <c r="A136" s="23"/>
      <c r="B136" s="24"/>
      <c r="C136" s="61" t="s">
        <v>327</v>
      </c>
    </row>
    <row r="137" spans="1:3" s="61" customFormat="1" ht="21">
      <c r="A137" s="23"/>
      <c r="B137" s="24"/>
      <c r="C137" s="61" t="s">
        <v>328</v>
      </c>
    </row>
    <row r="138" spans="1:3" s="61" customFormat="1" ht="21">
      <c r="A138" s="23"/>
      <c r="B138" s="24"/>
      <c r="C138" s="61" t="s">
        <v>329</v>
      </c>
    </row>
    <row r="139" spans="1:2" s="61" customFormat="1" ht="21">
      <c r="A139" s="23"/>
      <c r="B139" s="24"/>
    </row>
    <row r="140" spans="1:3" s="61" customFormat="1" ht="21">
      <c r="A140" s="23"/>
      <c r="B140" s="24"/>
      <c r="C140" s="61" t="s">
        <v>330</v>
      </c>
    </row>
    <row r="141" spans="1:3" s="61" customFormat="1" ht="21">
      <c r="A141" s="23"/>
      <c r="B141" s="24"/>
      <c r="C141" s="61" t="s">
        <v>331</v>
      </c>
    </row>
    <row r="142" spans="1:2" s="61" customFormat="1" ht="21">
      <c r="A142" s="23"/>
      <c r="B142" s="24"/>
    </row>
    <row r="143" spans="1:3" s="61" customFormat="1" ht="21">
      <c r="A143" s="23"/>
      <c r="B143" s="24" t="s">
        <v>333</v>
      </c>
      <c r="C143" s="62" t="s">
        <v>334</v>
      </c>
    </row>
    <row r="144" spans="1:2" s="61" customFormat="1" ht="21">
      <c r="A144" s="23"/>
      <c r="B144" s="24"/>
    </row>
    <row r="145" spans="1:3" s="61" customFormat="1" ht="21">
      <c r="A145" s="23"/>
      <c r="B145" s="24"/>
      <c r="C145" s="61" t="s">
        <v>335</v>
      </c>
    </row>
    <row r="146" spans="1:3" s="61" customFormat="1" ht="21">
      <c r="A146" s="23"/>
      <c r="B146" s="24"/>
      <c r="C146" s="61" t="s">
        <v>336</v>
      </c>
    </row>
    <row r="147" spans="1:3" s="61" customFormat="1" ht="21">
      <c r="A147" s="23"/>
      <c r="B147" s="24"/>
      <c r="C147" s="61" t="s">
        <v>337</v>
      </c>
    </row>
    <row r="148" spans="1:3" s="61" customFormat="1" ht="21">
      <c r="A148" s="23"/>
      <c r="B148" s="24"/>
      <c r="C148" s="61" t="s">
        <v>338</v>
      </c>
    </row>
    <row r="149" spans="1:2" s="61" customFormat="1" ht="21">
      <c r="A149" s="23"/>
      <c r="B149" s="24"/>
    </row>
    <row r="150" spans="1:3" s="61" customFormat="1" ht="21">
      <c r="A150" s="23"/>
      <c r="B150" s="24"/>
      <c r="C150" s="61" t="s">
        <v>339</v>
      </c>
    </row>
    <row r="151" spans="1:3" s="61" customFormat="1" ht="21">
      <c r="A151" s="23"/>
      <c r="B151" s="24"/>
      <c r="C151" s="61" t="s">
        <v>340</v>
      </c>
    </row>
    <row r="152" spans="1:3" s="61" customFormat="1" ht="21">
      <c r="A152" s="23"/>
      <c r="B152" s="24"/>
      <c r="C152" s="61" t="s">
        <v>341</v>
      </c>
    </row>
    <row r="153" spans="1:3" s="61" customFormat="1" ht="21">
      <c r="A153" s="23"/>
      <c r="B153" s="24"/>
      <c r="C153" s="61" t="s">
        <v>342</v>
      </c>
    </row>
    <row r="154" spans="1:3" s="61" customFormat="1" ht="21">
      <c r="A154" s="23"/>
      <c r="B154" s="24"/>
      <c r="C154" s="61" t="s">
        <v>343</v>
      </c>
    </row>
    <row r="155" spans="1:2" s="61" customFormat="1" ht="21">
      <c r="A155" s="23"/>
      <c r="B155" s="24"/>
    </row>
    <row r="156" spans="1:3" s="61" customFormat="1" ht="21">
      <c r="A156" s="23"/>
      <c r="B156" s="24"/>
      <c r="C156" s="61" t="s">
        <v>344</v>
      </c>
    </row>
    <row r="157" spans="1:3" s="61" customFormat="1" ht="21">
      <c r="A157" s="23"/>
      <c r="B157" s="24"/>
      <c r="C157" s="61" t="s">
        <v>345</v>
      </c>
    </row>
    <row r="158" spans="1:3" s="61" customFormat="1" ht="21">
      <c r="A158" s="23"/>
      <c r="B158" s="24"/>
      <c r="C158" s="61" t="s">
        <v>346</v>
      </c>
    </row>
    <row r="159" spans="1:3" s="61" customFormat="1" ht="21">
      <c r="A159" s="23"/>
      <c r="B159" s="24"/>
      <c r="C159" s="61" t="s">
        <v>347</v>
      </c>
    </row>
    <row r="160" spans="1:3" s="61" customFormat="1" ht="21">
      <c r="A160" s="23"/>
      <c r="B160" s="24"/>
      <c r="C160" s="61" t="s">
        <v>348</v>
      </c>
    </row>
    <row r="161" spans="1:3" s="61" customFormat="1" ht="21">
      <c r="A161" s="23"/>
      <c r="B161" s="24"/>
      <c r="C161" s="61" t="s">
        <v>349</v>
      </c>
    </row>
    <row r="162" spans="1:2" s="61" customFormat="1" ht="21">
      <c r="A162" s="23"/>
      <c r="B162" s="24"/>
    </row>
    <row r="163" spans="1:3" s="61" customFormat="1" ht="21">
      <c r="A163" s="23"/>
      <c r="B163" s="24" t="s">
        <v>351</v>
      </c>
      <c r="C163" s="61" t="s">
        <v>352</v>
      </c>
    </row>
    <row r="164" spans="1:2" s="61" customFormat="1" ht="21">
      <c r="A164" s="23"/>
      <c r="B164" s="24"/>
    </row>
    <row r="165" spans="1:3" s="61" customFormat="1" ht="21">
      <c r="A165" s="23"/>
      <c r="B165" s="24"/>
      <c r="C165" s="61" t="s">
        <v>353</v>
      </c>
    </row>
    <row r="166" spans="1:3" s="61" customFormat="1" ht="21">
      <c r="A166" s="23"/>
      <c r="B166" s="24"/>
      <c r="C166" s="61" t="s">
        <v>354</v>
      </c>
    </row>
    <row r="167" spans="1:3" s="61" customFormat="1" ht="21">
      <c r="A167" s="23"/>
      <c r="B167" s="24"/>
      <c r="C167" s="61" t="s">
        <v>355</v>
      </c>
    </row>
    <row r="168" spans="1:3" s="61" customFormat="1" ht="21">
      <c r="A168" s="23"/>
      <c r="B168" s="24"/>
      <c r="C168" s="61" t="s">
        <v>356</v>
      </c>
    </row>
    <row r="169" spans="1:3" s="61" customFormat="1" ht="21">
      <c r="A169" s="23"/>
      <c r="B169" s="24"/>
      <c r="C169" s="61" t="s">
        <v>357</v>
      </c>
    </row>
    <row r="170" spans="1:2" s="61" customFormat="1" ht="21">
      <c r="A170" s="23"/>
      <c r="B170" s="24"/>
    </row>
    <row r="171" spans="1:3" s="61" customFormat="1" ht="21">
      <c r="A171" s="23"/>
      <c r="B171" s="24"/>
      <c r="C171" s="61" t="s">
        <v>358</v>
      </c>
    </row>
    <row r="172" spans="1:3" s="61" customFormat="1" ht="21">
      <c r="A172" s="23"/>
      <c r="B172" s="24"/>
      <c r="C172" s="61" t="s">
        <v>398</v>
      </c>
    </row>
    <row r="173" spans="1:3" s="61" customFormat="1" ht="21">
      <c r="A173" s="23"/>
      <c r="B173" s="24"/>
      <c r="C173" s="61" t="s">
        <v>359</v>
      </c>
    </row>
    <row r="174" spans="1:2" s="61" customFormat="1" ht="21">
      <c r="A174" s="23"/>
      <c r="B174" s="24"/>
    </row>
    <row r="175" spans="1:9" s="61" customFormat="1" ht="21">
      <c r="A175" s="23"/>
      <c r="B175" s="24"/>
      <c r="E175" s="61" t="s">
        <v>360</v>
      </c>
      <c r="G175" s="61" t="s">
        <v>362</v>
      </c>
      <c r="I175" s="61" t="s">
        <v>364</v>
      </c>
    </row>
    <row r="176" spans="1:9" s="61" customFormat="1" ht="21">
      <c r="A176" s="23"/>
      <c r="B176" s="24"/>
      <c r="C176" s="61" t="s">
        <v>136</v>
      </c>
      <c r="E176" s="61" t="s">
        <v>361</v>
      </c>
      <c r="G176" s="61" t="s">
        <v>363</v>
      </c>
      <c r="I176" s="61" t="s">
        <v>365</v>
      </c>
    </row>
    <row r="177" spans="1:9" s="61" customFormat="1" ht="21">
      <c r="A177" s="23"/>
      <c r="B177" s="24"/>
      <c r="E177" s="61" t="s">
        <v>2</v>
      </c>
      <c r="G177" s="61" t="s">
        <v>2</v>
      </c>
      <c r="I177" s="61" t="s">
        <v>2</v>
      </c>
    </row>
    <row r="178" spans="1:9" s="61" customFormat="1" ht="21">
      <c r="A178" s="23"/>
      <c r="B178" s="24"/>
      <c r="C178" s="61" t="s">
        <v>402</v>
      </c>
      <c r="E178" s="23" t="s">
        <v>421</v>
      </c>
      <c r="G178" s="76">
        <f>SUM('Condensed Equity-30.9.2010'!H17)</f>
        <v>0</v>
      </c>
      <c r="I178" s="77">
        <f>SUM(G178:H178)</f>
        <v>0</v>
      </c>
    </row>
    <row r="179" spans="1:9" s="61" customFormat="1" ht="21">
      <c r="A179" s="23"/>
      <c r="B179" s="24"/>
      <c r="C179" s="61" t="s">
        <v>366</v>
      </c>
      <c r="E179" s="76">
        <v>316831</v>
      </c>
      <c r="G179" s="76">
        <f>SUM('Condensed Equity-30.9.2010'!J17)</f>
        <v>-3325</v>
      </c>
      <c r="I179" s="77">
        <f>SUM(E179:G179)</f>
        <v>313506</v>
      </c>
    </row>
    <row r="180" spans="1:2" s="61" customFormat="1" ht="21">
      <c r="A180" s="23"/>
      <c r="B180" s="24"/>
    </row>
    <row r="182" spans="1:2" s="63" customFormat="1" ht="29.25">
      <c r="A182" s="79" t="s">
        <v>190</v>
      </c>
      <c r="B182" s="80" t="s">
        <v>31</v>
      </c>
    </row>
    <row r="183" s="61" customFormat="1" ht="21">
      <c r="B183" s="61" t="s">
        <v>32</v>
      </c>
    </row>
    <row r="184" s="61" customFormat="1" ht="21"/>
    <row r="185" s="61" customFormat="1" ht="21">
      <c r="B185" s="61" t="s">
        <v>33</v>
      </c>
    </row>
    <row r="186" s="61" customFormat="1" ht="21">
      <c r="B186" s="61" t="s">
        <v>34</v>
      </c>
    </row>
    <row r="187" s="61" customFormat="1" ht="21"/>
    <row r="188" s="61" customFormat="1" ht="21">
      <c r="B188" s="61" t="s">
        <v>35</v>
      </c>
    </row>
    <row r="189" s="61" customFormat="1" ht="21">
      <c r="B189" s="61" t="s">
        <v>36</v>
      </c>
    </row>
    <row r="190" s="61" customFormat="1" ht="21">
      <c r="B190" s="61" t="s">
        <v>37</v>
      </c>
    </row>
    <row r="191" s="61" customFormat="1" ht="21"/>
    <row r="192" s="61" customFormat="1" ht="21">
      <c r="B192" s="61" t="s">
        <v>191</v>
      </c>
    </row>
    <row r="193" s="61" customFormat="1" ht="21"/>
    <row r="194" s="61" customFormat="1" ht="21">
      <c r="B194" s="61" t="s">
        <v>192</v>
      </c>
    </row>
    <row r="195" s="61" customFormat="1" ht="21"/>
    <row r="196" spans="2:4" s="61" customFormat="1" ht="22.5">
      <c r="B196" s="21" t="s">
        <v>193</v>
      </c>
      <c r="C196" s="21" t="s">
        <v>194</v>
      </c>
      <c r="D196" s="81">
        <v>0.21</v>
      </c>
    </row>
    <row r="197" spans="2:4" s="61" customFormat="1" ht="22.5">
      <c r="B197" s="21" t="s">
        <v>195</v>
      </c>
      <c r="C197" s="21" t="s">
        <v>196</v>
      </c>
      <c r="D197" s="81">
        <v>0.26</v>
      </c>
    </row>
    <row r="198" spans="2:4" s="61" customFormat="1" ht="22.5">
      <c r="B198" s="21" t="s">
        <v>197</v>
      </c>
      <c r="C198" s="21" t="s">
        <v>198</v>
      </c>
      <c r="D198" s="81">
        <v>0.3</v>
      </c>
    </row>
    <row r="199" spans="2:4" s="61" customFormat="1" ht="22.5">
      <c r="B199" s="21" t="s">
        <v>199</v>
      </c>
      <c r="C199" s="21" t="s">
        <v>200</v>
      </c>
      <c r="D199" s="81">
        <v>0.23</v>
      </c>
    </row>
    <row r="200" spans="2:4" s="61" customFormat="1" ht="23.25" thickBot="1">
      <c r="B200" s="21"/>
      <c r="C200" s="21"/>
      <c r="D200" s="82">
        <f>SUM(D196:D199)</f>
        <v>1</v>
      </c>
    </row>
    <row r="201" spans="2:4" s="61" customFormat="1" ht="23.25" thickTop="1">
      <c r="B201" s="21"/>
      <c r="C201" s="21"/>
      <c r="D201" s="83"/>
    </row>
    <row r="202" spans="2:4" ht="16.5">
      <c r="B202" s="25"/>
      <c r="C202" s="25"/>
      <c r="D202" s="26"/>
    </row>
    <row r="203" spans="2:4" ht="16.5">
      <c r="B203" s="25"/>
      <c r="C203" s="25"/>
      <c r="D203" s="26"/>
    </row>
    <row r="204" spans="2:4" ht="16.5">
      <c r="B204" s="25"/>
      <c r="C204" s="25"/>
      <c r="D204" s="25"/>
    </row>
    <row r="205" spans="1:2" s="63" customFormat="1" ht="29.25">
      <c r="A205" s="84" t="s">
        <v>201</v>
      </c>
      <c r="B205" s="80" t="s">
        <v>38</v>
      </c>
    </row>
    <row r="206" ht="21">
      <c r="B206" s="61" t="s">
        <v>39</v>
      </c>
    </row>
    <row r="208" spans="1:2" s="63" customFormat="1" ht="29.25">
      <c r="A208" s="84" t="s">
        <v>202</v>
      </c>
      <c r="B208" s="80" t="s">
        <v>183</v>
      </c>
    </row>
    <row r="209" ht="21">
      <c r="B209" s="61" t="s">
        <v>40</v>
      </c>
    </row>
    <row r="211" spans="1:2" s="63" customFormat="1" ht="29.25">
      <c r="A211" s="84" t="s">
        <v>203</v>
      </c>
      <c r="B211" s="80" t="s">
        <v>41</v>
      </c>
    </row>
    <row r="212" s="61" customFormat="1" ht="21">
      <c r="B212" s="61" t="s">
        <v>186</v>
      </c>
    </row>
    <row r="214" spans="1:2" s="61" customFormat="1" ht="21">
      <c r="A214" s="23" t="s">
        <v>184</v>
      </c>
      <c r="B214" s="61" t="s">
        <v>399</v>
      </c>
    </row>
    <row r="215" s="61" customFormat="1" ht="21">
      <c r="B215" s="61" t="s">
        <v>400</v>
      </c>
    </row>
    <row r="216" s="61" customFormat="1" ht="21">
      <c r="B216" s="61" t="s">
        <v>185</v>
      </c>
    </row>
    <row r="217" s="61" customFormat="1" ht="21">
      <c r="B217" s="61" t="s">
        <v>401</v>
      </c>
    </row>
    <row r="220" spans="1:2" s="63" customFormat="1" ht="29.25">
      <c r="A220" s="84" t="s">
        <v>204</v>
      </c>
      <c r="B220" s="80" t="s">
        <v>205</v>
      </c>
    </row>
    <row r="221" spans="4:5" ht="18">
      <c r="D221" s="344"/>
      <c r="E221" s="344"/>
    </row>
    <row r="222" spans="2:5" s="61" customFormat="1" ht="22.5">
      <c r="B222" s="61" t="s">
        <v>206</v>
      </c>
      <c r="D222" s="85"/>
      <c r="E222" s="86"/>
    </row>
    <row r="224" spans="4:5" ht="18.75">
      <c r="D224" s="27"/>
      <c r="E224" s="27"/>
    </row>
    <row r="225" spans="1:5" s="63" customFormat="1" ht="32.25">
      <c r="A225" s="84" t="s">
        <v>207</v>
      </c>
      <c r="B225" s="80" t="s">
        <v>43</v>
      </c>
      <c r="D225" s="87"/>
      <c r="E225" s="87"/>
    </row>
    <row r="226" spans="1:5" ht="26.25">
      <c r="A226" s="22"/>
      <c r="B226" s="61" t="s">
        <v>460</v>
      </c>
      <c r="C226" s="61"/>
      <c r="D226" s="88"/>
      <c r="E226" s="88"/>
    </row>
    <row r="227" spans="2:5" ht="25.5">
      <c r="B227" s="61"/>
      <c r="C227" s="61"/>
      <c r="D227" s="88"/>
      <c r="E227" s="88"/>
    </row>
    <row r="228" spans="1:6" ht="63.75">
      <c r="A228" s="28"/>
      <c r="B228" s="89"/>
      <c r="C228" s="90"/>
      <c r="E228" s="91" t="s">
        <v>44</v>
      </c>
      <c r="F228" s="92" t="s">
        <v>45</v>
      </c>
    </row>
    <row r="229" spans="1:6" ht="21">
      <c r="A229" s="28"/>
      <c r="B229" s="90"/>
      <c r="C229" s="90"/>
      <c r="E229" s="91" t="s">
        <v>2</v>
      </c>
      <c r="F229" s="91" t="s">
        <v>2</v>
      </c>
    </row>
    <row r="230" spans="1:6" ht="21">
      <c r="A230" s="28"/>
      <c r="B230" s="90" t="s">
        <v>46</v>
      </c>
      <c r="C230" s="90"/>
      <c r="E230" s="90">
        <f>SUM('KLSE notes-30.9.10'!C16)</f>
        <v>118090</v>
      </c>
      <c r="F230" s="90">
        <f>SUM('KLSE notes-30.9.10'!C26)</f>
        <v>20077</v>
      </c>
    </row>
    <row r="231" spans="1:6" ht="21">
      <c r="A231" s="28"/>
      <c r="B231" s="90" t="s">
        <v>175</v>
      </c>
      <c r="C231" s="90"/>
      <c r="E231" s="90">
        <f>SUM('KLSE notes-30.9.10'!C17)</f>
        <v>72775</v>
      </c>
      <c r="F231" s="90">
        <f>SUM('KLSE notes-30.9.10'!C27)</f>
        <v>1059</v>
      </c>
    </row>
    <row r="232" spans="1:6" ht="21">
      <c r="A232" s="28"/>
      <c r="B232" s="90" t="s">
        <v>47</v>
      </c>
      <c r="C232" s="90"/>
      <c r="E232" s="90">
        <f>SUM('KLSE notes-30.9.10'!C18)</f>
        <v>247860</v>
      </c>
      <c r="F232" s="90">
        <f>SUM('KLSE notes-30.9.10'!C28)</f>
        <v>21677</v>
      </c>
    </row>
    <row r="233" spans="1:6" ht="21.75" thickBot="1">
      <c r="A233" s="28"/>
      <c r="B233" s="90" t="s">
        <v>48</v>
      </c>
      <c r="C233" s="90"/>
      <c r="E233" s="93">
        <f>SUM(E230:E232)</f>
        <v>438725</v>
      </c>
      <c r="F233" s="93">
        <f>SUM(F230:F232)</f>
        <v>42813</v>
      </c>
    </row>
    <row r="234" spans="1:5" ht="21.75" thickTop="1">
      <c r="A234" s="28"/>
      <c r="B234" s="90"/>
      <c r="C234" s="90"/>
      <c r="D234" s="90"/>
      <c r="E234" s="90"/>
    </row>
    <row r="235" spans="1:2" s="63" customFormat="1" ht="29.25">
      <c r="A235" s="84" t="s">
        <v>208</v>
      </c>
      <c r="B235" s="94" t="s">
        <v>22</v>
      </c>
    </row>
    <row r="236" s="61" customFormat="1" ht="21">
      <c r="B236" s="90" t="s">
        <v>49</v>
      </c>
    </row>
    <row r="238" spans="1:2" s="63" customFormat="1" ht="29.25">
      <c r="A238" s="84" t="s">
        <v>209</v>
      </c>
      <c r="B238" s="94" t="s">
        <v>50</v>
      </c>
    </row>
    <row r="239" s="61" customFormat="1" ht="21">
      <c r="B239" s="61" t="s">
        <v>51</v>
      </c>
    </row>
    <row r="241" spans="1:2" s="63" customFormat="1" ht="29.25">
      <c r="A241" s="84" t="s">
        <v>210</v>
      </c>
      <c r="B241" s="94" t="s">
        <v>52</v>
      </c>
    </row>
    <row r="242" s="61" customFormat="1" ht="21">
      <c r="B242" s="24" t="s">
        <v>121</v>
      </c>
    </row>
    <row r="243" ht="16.5">
      <c r="B243" s="29"/>
    </row>
    <row r="244" ht="16.5">
      <c r="B244" s="29"/>
    </row>
    <row r="246" spans="1:2" s="63" customFormat="1" ht="29.25">
      <c r="A246" s="84" t="s">
        <v>211</v>
      </c>
      <c r="B246" s="95" t="s">
        <v>53</v>
      </c>
    </row>
    <row r="248" spans="2:5" ht="21">
      <c r="B248" s="24" t="s">
        <v>54</v>
      </c>
      <c r="C248" s="61"/>
      <c r="D248" s="61"/>
      <c r="E248" s="61"/>
    </row>
    <row r="249" spans="2:5" ht="21">
      <c r="B249" s="61" t="s">
        <v>55</v>
      </c>
      <c r="C249" s="61"/>
      <c r="D249" s="61"/>
      <c r="E249" s="23" t="s">
        <v>56</v>
      </c>
    </row>
    <row r="250" spans="2:5" ht="21">
      <c r="B250" s="61" t="s">
        <v>258</v>
      </c>
      <c r="C250" s="61"/>
      <c r="D250" s="61"/>
      <c r="E250" s="91">
        <v>558</v>
      </c>
    </row>
    <row r="251" spans="2:5" ht="21">
      <c r="B251" s="61" t="s">
        <v>153</v>
      </c>
      <c r="C251" s="61"/>
      <c r="D251" s="61"/>
      <c r="E251" s="76">
        <v>22</v>
      </c>
    </row>
    <row r="252" spans="2:5" ht="21.75" thickBot="1">
      <c r="B252" s="61" t="s">
        <v>459</v>
      </c>
      <c r="C252" s="61"/>
      <c r="D252" s="61"/>
      <c r="E252" s="93">
        <f>SUM(E250+E251)</f>
        <v>580</v>
      </c>
    </row>
    <row r="253" spans="2:5" ht="21.75" thickTop="1">
      <c r="B253" s="61"/>
      <c r="C253" s="61"/>
      <c r="D253" s="61"/>
      <c r="E253" s="61"/>
    </row>
    <row r="254" spans="1:6" ht="22.5">
      <c r="A254" s="22"/>
      <c r="B254" s="19"/>
      <c r="E254" s="30"/>
      <c r="F254" s="31"/>
    </row>
    <row r="257" ht="15">
      <c r="E257" s="32"/>
    </row>
  </sheetData>
  <sheetProtection/>
  <mergeCells count="1">
    <mergeCell ref="D221:E221"/>
  </mergeCells>
  <printOptions/>
  <pageMargins left="0.75" right="0.75" top="1" bottom="1" header="0.5" footer="0.5"/>
  <pageSetup fitToHeight="4" fitToWidth="1" horizontalDpi="600" verticalDpi="600" orientation="portrait" paperSize="9" scale="38" r:id="rId1"/>
  <rowBreaks count="1" manualBreakCount="1">
    <brk id="195" max="255" man="1"/>
  </rowBreaks>
  <colBreaks count="1" manualBreakCount="1">
    <brk id="5"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M36"/>
  <sheetViews>
    <sheetView zoomScalePageLayoutView="0" workbookViewId="0" topLeftCell="A1">
      <pane xSplit="4" ySplit="4" topLeftCell="E23" activePane="bottomRight" state="frozen"/>
      <selection pane="topLeft" activeCell="A1" sqref="A1"/>
      <selection pane="topRight" activeCell="E1" sqref="E1"/>
      <selection pane="bottomLeft" activeCell="A5" sqref="A5"/>
      <selection pane="bottomRight" activeCell="H19" sqref="H19"/>
    </sheetView>
  </sheetViews>
  <sheetFormatPr defaultColWidth="9.140625" defaultRowHeight="12.75"/>
  <cols>
    <col min="8" max="9" width="15.8515625" style="0" customWidth="1"/>
    <col min="10" max="10" width="16.00390625" style="0" customWidth="1"/>
  </cols>
  <sheetData>
    <row r="1" s="99" customFormat="1" ht="26.25">
      <c r="A1" s="98" t="s">
        <v>439</v>
      </c>
    </row>
    <row r="2" s="99" customFormat="1" ht="23.25">
      <c r="A2" s="100" t="s">
        <v>3</v>
      </c>
    </row>
    <row r="3" s="99" customFormat="1" ht="23.25">
      <c r="A3" s="101"/>
    </row>
    <row r="4" s="99" customFormat="1" ht="23.25">
      <c r="A4" s="100" t="s">
        <v>461</v>
      </c>
    </row>
    <row r="5" s="99" customFormat="1" ht="23.25">
      <c r="A5" s="101"/>
    </row>
    <row r="6" s="99" customFormat="1" ht="23.25">
      <c r="A6" s="101"/>
    </row>
    <row r="7" s="99" customFormat="1" ht="23.25">
      <c r="A7" s="102" t="s">
        <v>474</v>
      </c>
    </row>
    <row r="9" spans="1:7" s="103" customFormat="1" ht="18.75">
      <c r="A9" s="1"/>
      <c r="B9" s="1"/>
      <c r="C9" s="1"/>
      <c r="D9" s="1"/>
      <c r="E9" s="1"/>
      <c r="F9" s="1"/>
      <c r="G9" s="1"/>
    </row>
    <row r="10" spans="1:10" s="103" customFormat="1" ht="56.25">
      <c r="A10" s="1"/>
      <c r="B10" s="1"/>
      <c r="C10" s="1"/>
      <c r="D10" s="1"/>
      <c r="E10" s="1"/>
      <c r="F10" s="1"/>
      <c r="G10" s="1"/>
      <c r="H10" s="16" t="s">
        <v>475</v>
      </c>
      <c r="I10" s="16"/>
      <c r="J10" s="16" t="s">
        <v>476</v>
      </c>
    </row>
    <row r="11" spans="1:10" s="103" customFormat="1" ht="18.75">
      <c r="A11" s="1"/>
      <c r="B11" s="1"/>
      <c r="C11" s="1"/>
      <c r="D11" s="1"/>
      <c r="E11" s="1"/>
      <c r="F11" s="1"/>
      <c r="G11" s="1"/>
      <c r="H11" s="10" t="s">
        <v>2</v>
      </c>
      <c r="I11" s="10"/>
      <c r="J11" s="10" t="s">
        <v>2</v>
      </c>
    </row>
    <row r="12" spans="1:10" s="103" customFormat="1" ht="18.75">
      <c r="A12" s="1"/>
      <c r="B12" s="1"/>
      <c r="C12" s="1"/>
      <c r="D12" s="1"/>
      <c r="E12" s="1"/>
      <c r="F12" s="1"/>
      <c r="G12" s="1"/>
      <c r="H12" s="10"/>
      <c r="I12" s="10"/>
      <c r="J12" s="10"/>
    </row>
    <row r="13" spans="1:10" s="103" customFormat="1" ht="18.75">
      <c r="A13" s="1"/>
      <c r="B13" s="1"/>
      <c r="C13" s="1"/>
      <c r="D13" s="1"/>
      <c r="E13" s="1"/>
      <c r="F13" s="1"/>
      <c r="G13" s="1"/>
      <c r="H13" s="12"/>
      <c r="I13" s="12"/>
      <c r="J13" s="118"/>
    </row>
    <row r="14" spans="1:10" s="103" customFormat="1" ht="18.75">
      <c r="A14" s="1" t="s">
        <v>160</v>
      </c>
      <c r="B14" s="1"/>
      <c r="C14" s="1"/>
      <c r="D14" s="1"/>
      <c r="E14" s="1"/>
      <c r="F14" s="1"/>
      <c r="G14" s="1"/>
      <c r="H14" s="12">
        <v>78465</v>
      </c>
      <c r="I14" s="12"/>
      <c r="J14" s="12">
        <v>101662</v>
      </c>
    </row>
    <row r="15" spans="1:10" s="103" customFormat="1" ht="18.75">
      <c r="A15" s="1"/>
      <c r="B15" s="1"/>
      <c r="C15" s="1"/>
      <c r="D15" s="1"/>
      <c r="E15" s="1"/>
      <c r="F15" s="1"/>
      <c r="G15" s="1"/>
      <c r="H15" s="12"/>
      <c r="I15" s="12"/>
      <c r="J15" s="12"/>
    </row>
    <row r="16" spans="1:10" s="103" customFormat="1" ht="18.75">
      <c r="A16" s="1"/>
      <c r="B16" s="1"/>
      <c r="C16" s="1"/>
      <c r="D16" s="1"/>
      <c r="E16" s="1"/>
      <c r="F16" s="1"/>
      <c r="G16" s="1"/>
      <c r="H16" s="141"/>
      <c r="I16" s="141"/>
      <c r="J16" s="12"/>
    </row>
    <row r="17" spans="1:10" s="103" customFormat="1" ht="18.75">
      <c r="A17" s="1"/>
      <c r="B17" s="1"/>
      <c r="C17" s="1"/>
      <c r="D17" s="1"/>
      <c r="E17" s="1"/>
      <c r="F17" s="1"/>
      <c r="G17" s="1"/>
      <c r="H17" s="12"/>
      <c r="I17" s="12"/>
      <c r="J17" s="12"/>
    </row>
    <row r="18" spans="1:10" s="103" customFormat="1" ht="18.75">
      <c r="A18" s="1" t="s">
        <v>161</v>
      </c>
      <c r="B18" s="1"/>
      <c r="C18" s="1"/>
      <c r="D18" s="1"/>
      <c r="E18" s="1"/>
      <c r="F18" s="1"/>
      <c r="G18" s="1"/>
      <c r="H18" s="11">
        <v>-84126</v>
      </c>
      <c r="I18" s="11"/>
      <c r="J18" s="12">
        <v>-49354</v>
      </c>
    </row>
    <row r="19" spans="1:10" s="103" customFormat="1" ht="18.75">
      <c r="A19" s="1"/>
      <c r="B19" s="1"/>
      <c r="C19" s="1"/>
      <c r="D19" s="1"/>
      <c r="E19" s="1"/>
      <c r="F19" s="1"/>
      <c r="G19" s="1"/>
      <c r="H19" s="11"/>
      <c r="I19" s="11"/>
      <c r="J19" s="12"/>
    </row>
    <row r="20" spans="1:10" s="103" customFormat="1" ht="18.75">
      <c r="A20" s="1"/>
      <c r="B20" s="1"/>
      <c r="C20" s="1"/>
      <c r="D20" s="1"/>
      <c r="E20" s="1"/>
      <c r="F20" s="1"/>
      <c r="G20" s="1"/>
      <c r="H20" s="11"/>
      <c r="I20" s="11"/>
      <c r="J20" s="12"/>
    </row>
    <row r="21" spans="1:10" s="103" customFormat="1" ht="18.75">
      <c r="A21" s="1"/>
      <c r="B21" s="1"/>
      <c r="C21" s="1"/>
      <c r="D21" s="1"/>
      <c r="E21" s="1"/>
      <c r="F21" s="1"/>
      <c r="G21" s="1"/>
      <c r="H21" s="12"/>
      <c r="I21" s="67"/>
      <c r="J21" s="12"/>
    </row>
    <row r="22" spans="1:10" s="103" customFormat="1" ht="18.75">
      <c r="A22" s="1" t="s">
        <v>162</v>
      </c>
      <c r="B22" s="1"/>
      <c r="C22" s="1"/>
      <c r="D22" s="1"/>
      <c r="E22" s="1"/>
      <c r="F22" s="1"/>
      <c r="G22" s="1"/>
      <c r="H22" s="17">
        <v>15998</v>
      </c>
      <c r="I22" s="67"/>
      <c r="J22" s="17">
        <v>-46854</v>
      </c>
    </row>
    <row r="23" spans="1:10" s="103" customFormat="1" ht="18.75">
      <c r="A23" s="1" t="s">
        <v>118</v>
      </c>
      <c r="B23" s="1"/>
      <c r="C23" s="1"/>
      <c r="D23" s="1"/>
      <c r="E23" s="1"/>
      <c r="F23" s="1"/>
      <c r="G23" s="1"/>
      <c r="H23" s="11">
        <f>SUM(H14:H22)</f>
        <v>10337</v>
      </c>
      <c r="I23" s="68"/>
      <c r="J23" s="11">
        <f>SUM(J14:J22)</f>
        <v>5454</v>
      </c>
    </row>
    <row r="24" spans="1:10" s="103" customFormat="1" ht="18.75">
      <c r="A24" s="1"/>
      <c r="B24" s="1"/>
      <c r="C24" s="1"/>
      <c r="D24" s="1"/>
      <c r="E24" s="1"/>
      <c r="F24" s="1"/>
      <c r="G24" s="1"/>
      <c r="H24" s="12"/>
      <c r="I24" s="67"/>
      <c r="J24" s="12"/>
    </row>
    <row r="25" spans="1:10" s="103" customFormat="1" ht="18.75">
      <c r="A25" s="1"/>
      <c r="B25" s="1"/>
      <c r="C25" s="1"/>
      <c r="D25" s="1"/>
      <c r="E25" s="1"/>
      <c r="F25" s="1"/>
      <c r="G25" s="1"/>
      <c r="H25" s="12"/>
      <c r="I25" s="67"/>
      <c r="J25" s="12"/>
    </row>
    <row r="26" spans="1:10" s="103" customFormat="1" ht="18.75">
      <c r="A26" s="1" t="s">
        <v>385</v>
      </c>
      <c r="B26" s="1"/>
      <c r="C26" s="1"/>
      <c r="D26" s="1"/>
      <c r="E26" s="1"/>
      <c r="F26" s="1"/>
      <c r="G26" s="1"/>
      <c r="H26" s="12">
        <v>101661</v>
      </c>
      <c r="I26" s="67"/>
      <c r="J26" s="12">
        <v>61115</v>
      </c>
    </row>
    <row r="27" spans="1:10" s="103" customFormat="1" ht="18.75">
      <c r="A27" s="1"/>
      <c r="B27" s="1"/>
      <c r="C27" s="1"/>
      <c r="D27" s="1"/>
      <c r="E27" s="1"/>
      <c r="F27" s="1"/>
      <c r="G27" s="1"/>
      <c r="H27" s="12"/>
      <c r="I27" s="67"/>
      <c r="J27" s="12"/>
    </row>
    <row r="28" spans="1:10" s="103" customFormat="1" ht="19.5" thickBot="1">
      <c r="A28" s="1" t="s">
        <v>477</v>
      </c>
      <c r="B28" s="1"/>
      <c r="C28" s="1"/>
      <c r="D28" s="1"/>
      <c r="E28" s="1"/>
      <c r="F28" s="1"/>
      <c r="G28" s="1"/>
      <c r="H28" s="13">
        <f>SUM(H23:H27)</f>
        <v>111998</v>
      </c>
      <c r="I28" s="67"/>
      <c r="J28" s="13">
        <f>SUM(J23:J27)</f>
        <v>66569</v>
      </c>
    </row>
    <row r="29" spans="1:13" s="103" customFormat="1" ht="19.5" thickTop="1">
      <c r="A29" s="1"/>
      <c r="B29" s="1"/>
      <c r="C29" s="1"/>
      <c r="D29" s="1"/>
      <c r="E29" s="1"/>
      <c r="F29" s="1"/>
      <c r="G29" s="1"/>
      <c r="H29" s="14"/>
      <c r="I29" s="69"/>
      <c r="J29" s="118"/>
      <c r="M29" s="142"/>
    </row>
    <row r="30" spans="1:10" ht="18.75">
      <c r="A30" s="1"/>
      <c r="B30" s="1"/>
      <c r="C30" s="1"/>
      <c r="D30" s="1"/>
      <c r="E30" s="1"/>
      <c r="F30" s="1"/>
      <c r="G30" s="1"/>
      <c r="H30" s="14"/>
      <c r="I30" s="14"/>
      <c r="J30" s="15"/>
    </row>
    <row r="31" spans="8:9" ht="12.75">
      <c r="H31" s="3"/>
      <c r="I31" s="3"/>
    </row>
    <row r="32" ht="15.75">
      <c r="A32" s="4" t="s">
        <v>381</v>
      </c>
    </row>
    <row r="33" ht="15.75">
      <c r="A33" s="4" t="s">
        <v>378</v>
      </c>
    </row>
    <row r="36" ht="12.75">
      <c r="M36" s="9"/>
    </row>
  </sheetData>
  <sheetProtection/>
  <printOptions/>
  <pageMargins left="0.75" right="0.75" top="1" bottom="1" header="0.5" footer="0.5"/>
  <pageSetup fitToHeight="1" fitToWidth="1" horizontalDpi="600" verticalDpi="600" orientation="portrait" paperSize="9" scale="52"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QL Feed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QL Feed</dc:creator>
  <cp:keywords/>
  <dc:description/>
  <cp:lastModifiedBy>yvonneng</cp:lastModifiedBy>
  <cp:lastPrinted>2010-11-22T04:50:12Z</cp:lastPrinted>
  <dcterms:created xsi:type="dcterms:W3CDTF">2005-06-25T00:58:02Z</dcterms:created>
  <dcterms:modified xsi:type="dcterms:W3CDTF">2010-11-22T09:37:05Z</dcterms:modified>
  <cp:category/>
  <cp:version/>
  <cp:contentType/>
  <cp:contentStatus/>
</cp:coreProperties>
</file>